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i-3\in-out\Сесії\Виконання 9 міс. 2019\"/>
    </mc:Choice>
  </mc:AlternateContent>
  <bookViews>
    <workbookView xWindow="8985" yWindow="45" windowWidth="10935" windowHeight="8760"/>
  </bookViews>
  <sheets>
    <sheet name="Лист1" sheetId="1" r:id="rId1"/>
  </sheets>
  <definedNames>
    <definedName name="_xlnm.Print_Area" localSheetId="0">Лист1!$A$1:$I$167</definedName>
  </definedNames>
  <calcPr calcId="152511"/>
</workbook>
</file>

<file path=xl/calcChain.xml><?xml version="1.0" encoding="utf-8"?>
<calcChain xmlns="http://schemas.openxmlformats.org/spreadsheetml/2006/main">
  <c r="E108" i="1" l="1"/>
  <c r="F108" i="1"/>
  <c r="H108" i="1"/>
  <c r="I108" i="1"/>
  <c r="G104" i="1"/>
  <c r="D104" i="1"/>
  <c r="C104" i="1"/>
  <c r="G111" i="1"/>
  <c r="D111" i="1"/>
  <c r="C111" i="1"/>
  <c r="E123" i="1"/>
  <c r="F123" i="1"/>
  <c r="H123" i="1"/>
  <c r="I123" i="1"/>
  <c r="G78" i="1"/>
  <c r="D78" i="1"/>
  <c r="C78" i="1"/>
  <c r="I79" i="1"/>
  <c r="H79" i="1"/>
  <c r="F79" i="1"/>
  <c r="E79" i="1"/>
  <c r="C31" i="1"/>
  <c r="D31" i="1"/>
  <c r="I141" i="1"/>
  <c r="H141" i="1"/>
  <c r="G140" i="1"/>
  <c r="D140" i="1"/>
  <c r="I140" i="1" s="1"/>
  <c r="G129" i="1"/>
  <c r="D129" i="1"/>
  <c r="C129" i="1"/>
  <c r="E129" i="1" s="1"/>
  <c r="C128" i="1"/>
  <c r="I130" i="1"/>
  <c r="H130" i="1"/>
  <c r="F130" i="1"/>
  <c r="E130" i="1"/>
  <c r="F129" i="1"/>
  <c r="D128" i="1"/>
  <c r="G92" i="1"/>
  <c r="G91" i="1"/>
  <c r="D92" i="1"/>
  <c r="D91" i="1"/>
  <c r="C92" i="1"/>
  <c r="E116" i="1"/>
  <c r="F116" i="1"/>
  <c r="H116" i="1"/>
  <c r="I116" i="1"/>
  <c r="E105" i="1"/>
  <c r="F105" i="1"/>
  <c r="H105" i="1"/>
  <c r="I105" i="1"/>
  <c r="E94" i="1"/>
  <c r="F94" i="1"/>
  <c r="H94" i="1"/>
  <c r="I94" i="1"/>
  <c r="G60" i="1"/>
  <c r="D60" i="1"/>
  <c r="C60" i="1"/>
  <c r="F60" i="1" s="1"/>
  <c r="G25" i="1"/>
  <c r="D25" i="1"/>
  <c r="C25" i="1"/>
  <c r="E26" i="1"/>
  <c r="F26" i="1"/>
  <c r="H26" i="1"/>
  <c r="I26" i="1"/>
  <c r="G19" i="1"/>
  <c r="D19" i="1"/>
  <c r="C19" i="1"/>
  <c r="E20" i="1"/>
  <c r="F20" i="1"/>
  <c r="H20" i="1"/>
  <c r="I20" i="1"/>
  <c r="G101" i="1"/>
  <c r="D109" i="1"/>
  <c r="C109" i="1"/>
  <c r="E119" i="1"/>
  <c r="F119" i="1"/>
  <c r="H119" i="1"/>
  <c r="I119" i="1"/>
  <c r="E117" i="1"/>
  <c r="F117" i="1"/>
  <c r="H117" i="1"/>
  <c r="I117" i="1"/>
  <c r="G109" i="1"/>
  <c r="I110" i="1"/>
  <c r="H110" i="1"/>
  <c r="F110" i="1"/>
  <c r="E110" i="1"/>
  <c r="G135" i="1"/>
  <c r="G134" i="1" s="1"/>
  <c r="D135" i="1"/>
  <c r="G132" i="1"/>
  <c r="G131" i="1"/>
  <c r="H131" i="1" s="1"/>
  <c r="D132" i="1"/>
  <c r="D131" i="1" s="1"/>
  <c r="C132" i="1"/>
  <c r="C131" i="1"/>
  <c r="C135" i="1"/>
  <c r="C134" i="1" s="1"/>
  <c r="G36" i="1"/>
  <c r="G41" i="1"/>
  <c r="I41" i="1" s="1"/>
  <c r="G46" i="1"/>
  <c r="G49" i="1"/>
  <c r="G52" i="1"/>
  <c r="I52" i="1" s="1"/>
  <c r="G9" i="1"/>
  <c r="G16" i="1"/>
  <c r="G22" i="1"/>
  <c r="G67" i="1"/>
  <c r="G29" i="1"/>
  <c r="G31" i="1"/>
  <c r="D9" i="1"/>
  <c r="D16" i="1"/>
  <c r="D22" i="1"/>
  <c r="D52" i="1"/>
  <c r="D36" i="1"/>
  <c r="D41" i="1"/>
  <c r="D46" i="1"/>
  <c r="I46" i="1" s="1"/>
  <c r="D49" i="1"/>
  <c r="F49" i="1"/>
  <c r="D67" i="1"/>
  <c r="D66" i="1" s="1"/>
  <c r="D29" i="1"/>
  <c r="C9" i="1"/>
  <c r="C16" i="1"/>
  <c r="C22" i="1"/>
  <c r="F22" i="1"/>
  <c r="C52" i="1"/>
  <c r="C36" i="1"/>
  <c r="C41" i="1"/>
  <c r="C46" i="1"/>
  <c r="C49" i="1"/>
  <c r="C67" i="1"/>
  <c r="C66" i="1"/>
  <c r="E66" i="1" s="1"/>
  <c r="C29" i="1"/>
  <c r="F31" i="1"/>
  <c r="D143" i="1"/>
  <c r="D145" i="1"/>
  <c r="F145" i="1" s="1"/>
  <c r="D160" i="1"/>
  <c r="D151" i="1"/>
  <c r="D154" i="1"/>
  <c r="D153" i="1"/>
  <c r="D158" i="1"/>
  <c r="D157" i="1" s="1"/>
  <c r="D71" i="1"/>
  <c r="D73" i="1"/>
  <c r="D84" i="1"/>
  <c r="D86" i="1"/>
  <c r="D97" i="1"/>
  <c r="D96" i="1"/>
  <c r="C151" i="1"/>
  <c r="E151" i="1"/>
  <c r="C154" i="1"/>
  <c r="E112" i="1"/>
  <c r="F112" i="1"/>
  <c r="H112" i="1"/>
  <c r="I112" i="1"/>
  <c r="E113" i="1"/>
  <c r="F113" i="1"/>
  <c r="H113" i="1"/>
  <c r="I113" i="1"/>
  <c r="E114" i="1"/>
  <c r="F114" i="1"/>
  <c r="H114" i="1"/>
  <c r="I114" i="1"/>
  <c r="E115" i="1"/>
  <c r="F115" i="1"/>
  <c r="H115" i="1"/>
  <c r="I115" i="1"/>
  <c r="E118" i="1"/>
  <c r="F118" i="1"/>
  <c r="H118" i="1"/>
  <c r="I118" i="1"/>
  <c r="E120" i="1"/>
  <c r="F120" i="1"/>
  <c r="H120" i="1"/>
  <c r="I120" i="1"/>
  <c r="E121" i="1"/>
  <c r="F121" i="1"/>
  <c r="H121" i="1"/>
  <c r="I121" i="1"/>
  <c r="E122" i="1"/>
  <c r="F122" i="1"/>
  <c r="H122" i="1"/>
  <c r="I122" i="1"/>
  <c r="D101" i="1"/>
  <c r="G71" i="1"/>
  <c r="G73" i="1"/>
  <c r="G70" i="1" s="1"/>
  <c r="G84" i="1"/>
  <c r="H84" i="1" s="1"/>
  <c r="G86" i="1"/>
  <c r="G97" i="1"/>
  <c r="G96" i="1" s="1"/>
  <c r="G143" i="1"/>
  <c r="G142" i="1"/>
  <c r="G145" i="1"/>
  <c r="G154" i="1"/>
  <c r="G153" i="1" s="1"/>
  <c r="G151" i="1"/>
  <c r="G160" i="1"/>
  <c r="I160" i="1" s="1"/>
  <c r="G158" i="1"/>
  <c r="I158" i="1" s="1"/>
  <c r="H161" i="1"/>
  <c r="H159" i="1"/>
  <c r="H155" i="1"/>
  <c r="H152" i="1"/>
  <c r="H149" i="1"/>
  <c r="H147" i="1"/>
  <c r="H146" i="1"/>
  <c r="H144" i="1"/>
  <c r="H138" i="1"/>
  <c r="H137" i="1"/>
  <c r="H136" i="1"/>
  <c r="H133" i="1"/>
  <c r="H107" i="1"/>
  <c r="H106" i="1"/>
  <c r="H103" i="1"/>
  <c r="H102" i="1"/>
  <c r="H98" i="1"/>
  <c r="H93" i="1"/>
  <c r="H90" i="1"/>
  <c r="H89" i="1"/>
  <c r="H88" i="1"/>
  <c r="H87" i="1"/>
  <c r="H85" i="1"/>
  <c r="H83" i="1"/>
  <c r="H82" i="1"/>
  <c r="H81" i="1"/>
  <c r="H80" i="1"/>
  <c r="H76" i="1"/>
  <c r="H75" i="1"/>
  <c r="H74" i="1"/>
  <c r="H72" i="1"/>
  <c r="H68" i="1"/>
  <c r="H65" i="1"/>
  <c r="H64" i="1"/>
  <c r="H63" i="1"/>
  <c r="H62" i="1"/>
  <c r="H61" i="1"/>
  <c r="H59" i="1"/>
  <c r="H58" i="1"/>
  <c r="H57" i="1"/>
  <c r="H56" i="1"/>
  <c r="H55" i="1"/>
  <c r="H54" i="1"/>
  <c r="H53" i="1"/>
  <c r="H51" i="1"/>
  <c r="H50" i="1"/>
  <c r="H48" i="1"/>
  <c r="H47" i="1"/>
  <c r="H45" i="1"/>
  <c r="H44" i="1"/>
  <c r="H43" i="1"/>
  <c r="H42" i="1"/>
  <c r="H40" i="1"/>
  <c r="H39" i="1"/>
  <c r="H38" i="1"/>
  <c r="H37" i="1"/>
  <c r="H33" i="1"/>
  <c r="H32" i="1"/>
  <c r="H30" i="1"/>
  <c r="H27" i="1"/>
  <c r="H24" i="1"/>
  <c r="H23" i="1"/>
  <c r="H21" i="1"/>
  <c r="H17" i="1"/>
  <c r="H15" i="1"/>
  <c r="H14" i="1"/>
  <c r="H13" i="1"/>
  <c r="H12" i="1"/>
  <c r="H11" i="1"/>
  <c r="H10" i="1"/>
  <c r="C101" i="1"/>
  <c r="I68" i="1"/>
  <c r="F68" i="1"/>
  <c r="E68" i="1"/>
  <c r="F32" i="1"/>
  <c r="E32" i="1"/>
  <c r="F30" i="1"/>
  <c r="E30" i="1"/>
  <c r="I32" i="1"/>
  <c r="I30" i="1"/>
  <c r="I103" i="1"/>
  <c r="E103" i="1"/>
  <c r="F103" i="1"/>
  <c r="C71" i="1"/>
  <c r="C73" i="1"/>
  <c r="C84" i="1"/>
  <c r="E84" i="1"/>
  <c r="C86" i="1"/>
  <c r="C97" i="1"/>
  <c r="E97" i="1" s="1"/>
  <c r="F98" i="1"/>
  <c r="I98" i="1"/>
  <c r="E98" i="1"/>
  <c r="I65" i="1"/>
  <c r="F65" i="1"/>
  <c r="E65" i="1"/>
  <c r="E76" i="1"/>
  <c r="F76" i="1"/>
  <c r="E83" i="1"/>
  <c r="F83" i="1"/>
  <c r="I83" i="1"/>
  <c r="E61" i="1"/>
  <c r="F61" i="1"/>
  <c r="I61" i="1"/>
  <c r="I76" i="1"/>
  <c r="I14" i="1"/>
  <c r="E14" i="1"/>
  <c r="F14" i="1"/>
  <c r="E27" i="1"/>
  <c r="F27" i="1"/>
  <c r="I27" i="1"/>
  <c r="E57" i="1"/>
  <c r="F57" i="1"/>
  <c r="I57" i="1"/>
  <c r="E58" i="1"/>
  <c r="F58" i="1"/>
  <c r="I58" i="1"/>
  <c r="E59" i="1"/>
  <c r="F59" i="1"/>
  <c r="I59" i="1"/>
  <c r="E62" i="1"/>
  <c r="F62" i="1"/>
  <c r="I62" i="1"/>
  <c r="E74" i="1"/>
  <c r="F74" i="1"/>
  <c r="I74" i="1"/>
  <c r="E89" i="1"/>
  <c r="F89" i="1"/>
  <c r="I89" i="1"/>
  <c r="C158" i="1"/>
  <c r="C157" i="1"/>
  <c r="E157" i="1" s="1"/>
  <c r="E159" i="1"/>
  <c r="F159" i="1"/>
  <c r="I159" i="1"/>
  <c r="C160" i="1"/>
  <c r="E161" i="1"/>
  <c r="F161" i="1"/>
  <c r="I161" i="1"/>
  <c r="C143" i="1"/>
  <c r="C142" i="1"/>
  <c r="C145" i="1"/>
  <c r="I82" i="1"/>
  <c r="E82" i="1"/>
  <c r="F82" i="1"/>
  <c r="I80" i="1"/>
  <c r="E80" i="1"/>
  <c r="F80" i="1"/>
  <c r="I21" i="1"/>
  <c r="I23" i="1"/>
  <c r="I24" i="1"/>
  <c r="E21" i="1"/>
  <c r="F21" i="1"/>
  <c r="E23" i="1"/>
  <c r="F23" i="1"/>
  <c r="E24" i="1"/>
  <c r="F24" i="1"/>
  <c r="I152" i="1"/>
  <c r="E152" i="1"/>
  <c r="F152" i="1"/>
  <c r="I155" i="1"/>
  <c r="I147" i="1"/>
  <c r="I146" i="1"/>
  <c r="I149" i="1"/>
  <c r="I144" i="1"/>
  <c r="I133" i="1"/>
  <c r="E155" i="1"/>
  <c r="F155" i="1"/>
  <c r="E147" i="1"/>
  <c r="F147" i="1"/>
  <c r="E146" i="1"/>
  <c r="F146" i="1"/>
  <c r="E149" i="1"/>
  <c r="F149" i="1"/>
  <c r="E144" i="1"/>
  <c r="F144" i="1"/>
  <c r="E133" i="1"/>
  <c r="F133" i="1"/>
  <c r="I107" i="1"/>
  <c r="I106" i="1"/>
  <c r="I102" i="1"/>
  <c r="I93" i="1"/>
  <c r="I90" i="1"/>
  <c r="I88" i="1"/>
  <c r="I87" i="1"/>
  <c r="I85" i="1"/>
  <c r="I81" i="1"/>
  <c r="I75" i="1"/>
  <c r="I72" i="1"/>
  <c r="I138" i="1"/>
  <c r="I137" i="1"/>
  <c r="I136" i="1"/>
  <c r="I64" i="1"/>
  <c r="I63" i="1"/>
  <c r="I56" i="1"/>
  <c r="I55" i="1"/>
  <c r="I54" i="1"/>
  <c r="I53" i="1"/>
  <c r="I51" i="1"/>
  <c r="I50" i="1"/>
  <c r="I48" i="1"/>
  <c r="I47" i="1"/>
  <c r="I45" i="1"/>
  <c r="I44" i="1"/>
  <c r="I43" i="1"/>
  <c r="I42" i="1"/>
  <c r="I40" i="1"/>
  <c r="I39" i="1"/>
  <c r="I38" i="1"/>
  <c r="I37" i="1"/>
  <c r="I33" i="1"/>
  <c r="I17" i="1"/>
  <c r="I15" i="1"/>
  <c r="I13" i="1"/>
  <c r="I12" i="1"/>
  <c r="I11" i="1"/>
  <c r="I10" i="1"/>
  <c r="E107" i="1"/>
  <c r="F107" i="1"/>
  <c r="E106" i="1"/>
  <c r="F106" i="1"/>
  <c r="E102" i="1"/>
  <c r="F102" i="1"/>
  <c r="E93" i="1"/>
  <c r="F93" i="1"/>
  <c r="E90" i="1"/>
  <c r="F90" i="1"/>
  <c r="E88" i="1"/>
  <c r="F88" i="1"/>
  <c r="E87" i="1"/>
  <c r="F87" i="1"/>
  <c r="E85" i="1"/>
  <c r="F85" i="1"/>
  <c r="F84" i="1"/>
  <c r="E81" i="1"/>
  <c r="F81" i="1"/>
  <c r="E75" i="1"/>
  <c r="F75" i="1"/>
  <c r="E72" i="1"/>
  <c r="F72" i="1"/>
  <c r="E138" i="1"/>
  <c r="F138" i="1"/>
  <c r="E137" i="1"/>
  <c r="F137" i="1"/>
  <c r="E136" i="1"/>
  <c r="F136" i="1"/>
  <c r="E64" i="1"/>
  <c r="F64" i="1"/>
  <c r="E63" i="1"/>
  <c r="F63" i="1"/>
  <c r="E56" i="1"/>
  <c r="F56" i="1"/>
  <c r="E55" i="1"/>
  <c r="F55" i="1"/>
  <c r="E54" i="1"/>
  <c r="F54" i="1"/>
  <c r="E53" i="1"/>
  <c r="F53" i="1"/>
  <c r="E51" i="1"/>
  <c r="F51" i="1"/>
  <c r="E50" i="1"/>
  <c r="F50" i="1"/>
  <c r="E48" i="1"/>
  <c r="F48" i="1"/>
  <c r="E47" i="1"/>
  <c r="F47" i="1"/>
  <c r="E45" i="1"/>
  <c r="F45" i="1"/>
  <c r="E44" i="1"/>
  <c r="F44" i="1"/>
  <c r="E43" i="1"/>
  <c r="F43" i="1"/>
  <c r="E42" i="1"/>
  <c r="F42" i="1"/>
  <c r="E40" i="1"/>
  <c r="F40" i="1"/>
  <c r="E39" i="1"/>
  <c r="F39" i="1"/>
  <c r="E38" i="1"/>
  <c r="F38" i="1"/>
  <c r="E37" i="1"/>
  <c r="F37" i="1"/>
  <c r="E33" i="1"/>
  <c r="F33" i="1"/>
  <c r="E17" i="1"/>
  <c r="F17" i="1"/>
  <c r="E15" i="1"/>
  <c r="F15" i="1"/>
  <c r="E13" i="1"/>
  <c r="F13" i="1"/>
  <c r="E12" i="1"/>
  <c r="F12" i="1"/>
  <c r="E11" i="1"/>
  <c r="F11" i="1"/>
  <c r="E10" i="1"/>
  <c r="F10" i="1"/>
  <c r="F109" i="1"/>
  <c r="E29" i="1"/>
  <c r="E67" i="1"/>
  <c r="F66" i="1"/>
  <c r="I25" i="1"/>
  <c r="I16" i="1"/>
  <c r="E16" i="1"/>
  <c r="F132" i="1"/>
  <c r="I151" i="1"/>
  <c r="I84" i="1"/>
  <c r="E25" i="1"/>
  <c r="H60" i="1"/>
  <c r="H158" i="1"/>
  <c r="I86" i="1"/>
  <c r="C156" i="1"/>
  <c r="F158" i="1"/>
  <c r="E158" i="1"/>
  <c r="G157" i="1"/>
  <c r="G156" i="1" s="1"/>
  <c r="E145" i="1"/>
  <c r="E104" i="1"/>
  <c r="H86" i="1"/>
  <c r="E71" i="1"/>
  <c r="H52" i="1"/>
  <c r="F41" i="1"/>
  <c r="H25" i="1"/>
  <c r="E22" i="1"/>
  <c r="H22" i="1"/>
  <c r="E19" i="1"/>
  <c r="H104" i="1"/>
  <c r="I101" i="1"/>
  <c r="I78" i="1"/>
  <c r="I71" i="1"/>
  <c r="H71" i="1"/>
  <c r="I60" i="1"/>
  <c r="H16" i="1"/>
  <c r="F151" i="1"/>
  <c r="H67" i="1"/>
  <c r="H160" i="1"/>
  <c r="E160" i="1"/>
  <c r="E154" i="1"/>
  <c r="H151" i="1"/>
  <c r="E143" i="1"/>
  <c r="C140" i="1"/>
  <c r="F141" i="1"/>
  <c r="E141" i="1"/>
  <c r="F143" i="1"/>
  <c r="F135" i="1"/>
  <c r="E135" i="1"/>
  <c r="E132" i="1"/>
  <c r="E111" i="1"/>
  <c r="F111" i="1"/>
  <c r="E109" i="1"/>
  <c r="F104" i="1"/>
  <c r="F101" i="1"/>
  <c r="I91" i="1"/>
  <c r="H97" i="1"/>
  <c r="I92" i="1"/>
  <c r="F71" i="1"/>
  <c r="E60" i="1"/>
  <c r="F67" i="1"/>
  <c r="E49" i="1"/>
  <c r="H49" i="1"/>
  <c r="H46" i="1"/>
  <c r="E31" i="1"/>
  <c r="H29" i="1"/>
  <c r="F25" i="1"/>
  <c r="D18" i="1"/>
  <c r="F19" i="1"/>
  <c r="C18" i="1"/>
  <c r="I22" i="1"/>
  <c r="F29" i="1"/>
  <c r="H31" i="1"/>
  <c r="C28" i="1"/>
  <c r="C35" i="1"/>
  <c r="C34" i="1" s="1"/>
  <c r="H91" i="1"/>
  <c r="D100" i="1"/>
  <c r="I104" i="1"/>
  <c r="E131" i="1"/>
  <c r="H135" i="1"/>
  <c r="I132" i="1"/>
  <c r="H132" i="1"/>
  <c r="I49" i="1"/>
  <c r="G35" i="1"/>
  <c r="G34" i="1"/>
  <c r="I29" i="1"/>
  <c r="G28" i="1"/>
  <c r="G8" i="1"/>
  <c r="I153" i="1"/>
  <c r="H153" i="1"/>
  <c r="C91" i="1"/>
  <c r="E92" i="1"/>
  <c r="G150" i="1"/>
  <c r="G148" i="1" s="1"/>
  <c r="I157" i="1"/>
  <c r="D142" i="1"/>
  <c r="I143" i="1"/>
  <c r="H101" i="1"/>
  <c r="H143" i="1"/>
  <c r="G77" i="1"/>
  <c r="C8" i="1"/>
  <c r="F16" i="1"/>
  <c r="C96" i="1"/>
  <c r="F97" i="1"/>
  <c r="I97" i="1"/>
  <c r="I154" i="1"/>
  <c r="H154" i="1"/>
  <c r="G95" i="1"/>
  <c r="D77" i="1"/>
  <c r="F160" i="1"/>
  <c r="E41" i="1"/>
  <c r="H41" i="1"/>
  <c r="D134" i="1"/>
  <c r="D127" i="1"/>
  <c r="I135" i="1"/>
  <c r="F92" i="1"/>
  <c r="C100" i="1"/>
  <c r="E100" i="1" s="1"/>
  <c r="E101" i="1"/>
  <c r="H92" i="1"/>
  <c r="D150" i="1"/>
  <c r="D28" i="1"/>
  <c r="I31" i="1"/>
  <c r="H19" i="1"/>
  <c r="H157" i="1"/>
  <c r="G69" i="1"/>
  <c r="F140" i="1"/>
  <c r="C139" i="1"/>
  <c r="E140" i="1"/>
  <c r="E134" i="1"/>
  <c r="F18" i="1"/>
  <c r="H134" i="1"/>
  <c r="I134" i="1"/>
  <c r="I142" i="1"/>
  <c r="H142" i="1"/>
  <c r="E91" i="1"/>
  <c r="F91" i="1"/>
  <c r="E28" i="1"/>
  <c r="C95" i="1"/>
  <c r="E96" i="1"/>
  <c r="H150" i="1"/>
  <c r="E142" i="1"/>
  <c r="E95" i="1"/>
  <c r="H77" i="1" l="1"/>
  <c r="F77" i="1"/>
  <c r="F78" i="1"/>
  <c r="E78" i="1"/>
  <c r="H78" i="1"/>
  <c r="D148" i="1"/>
  <c r="D99" i="1"/>
  <c r="F86" i="1"/>
  <c r="E86" i="1"/>
  <c r="C77" i="1"/>
  <c r="E77" i="1" s="1"/>
  <c r="G139" i="1"/>
  <c r="I145" i="1"/>
  <c r="H145" i="1"/>
  <c r="D95" i="1"/>
  <c r="F96" i="1"/>
  <c r="I96" i="1" s="1"/>
  <c r="H96" i="1"/>
  <c r="F73" i="1"/>
  <c r="I73" i="1"/>
  <c r="H73" i="1"/>
  <c r="D70" i="1"/>
  <c r="I36" i="1"/>
  <c r="H36" i="1"/>
  <c r="D35" i="1"/>
  <c r="E36" i="1"/>
  <c r="F36" i="1"/>
  <c r="I9" i="1"/>
  <c r="D8" i="1"/>
  <c r="H9" i="1"/>
  <c r="F9" i="1"/>
  <c r="C127" i="1"/>
  <c r="F134" i="1"/>
  <c r="G128" i="1"/>
  <c r="I129" i="1"/>
  <c r="H129" i="1"/>
  <c r="I111" i="1"/>
  <c r="G100" i="1"/>
  <c r="H111" i="1"/>
  <c r="C99" i="1"/>
  <c r="E99" i="1" s="1"/>
  <c r="I150" i="1"/>
  <c r="I28" i="1"/>
  <c r="F28" i="1"/>
  <c r="H28" i="1"/>
  <c r="I77" i="1"/>
  <c r="F100" i="1"/>
  <c r="C7" i="1"/>
  <c r="C153" i="1"/>
  <c r="F154" i="1"/>
  <c r="E52" i="1"/>
  <c r="F52" i="1"/>
  <c r="E9" i="1"/>
  <c r="E128" i="1"/>
  <c r="F128" i="1"/>
  <c r="E18" i="1"/>
  <c r="H35" i="1"/>
  <c r="D156" i="1"/>
  <c r="F157" i="1"/>
  <c r="E46" i="1"/>
  <c r="F46" i="1"/>
  <c r="I109" i="1"/>
  <c r="H109" i="1"/>
  <c r="I19" i="1"/>
  <c r="G18" i="1"/>
  <c r="I18" i="1" s="1"/>
  <c r="D139" i="1"/>
  <c r="F142" i="1"/>
  <c r="E73" i="1"/>
  <c r="C70" i="1"/>
  <c r="F153" i="1"/>
  <c r="G66" i="1"/>
  <c r="I67" i="1"/>
  <c r="F131" i="1"/>
  <c r="I131" i="1"/>
  <c r="H140" i="1"/>
  <c r="I8" i="1" l="1"/>
  <c r="F8" i="1"/>
  <c r="E8" i="1"/>
  <c r="F70" i="1"/>
  <c r="D69" i="1"/>
  <c r="I70" i="1"/>
  <c r="H70" i="1"/>
  <c r="J148" i="1"/>
  <c r="I148" i="1"/>
  <c r="I139" i="1"/>
  <c r="F139" i="1"/>
  <c r="E139" i="1"/>
  <c r="D162" i="1"/>
  <c r="C150" i="1"/>
  <c r="E153" i="1"/>
  <c r="F127" i="1"/>
  <c r="E127" i="1"/>
  <c r="F35" i="1"/>
  <c r="I35" i="1"/>
  <c r="E35" i="1"/>
  <c r="D34" i="1"/>
  <c r="H148" i="1"/>
  <c r="E70" i="1"/>
  <c r="C69" i="1"/>
  <c r="E69" i="1" s="1"/>
  <c r="H139" i="1"/>
  <c r="F99" i="1"/>
  <c r="C124" i="1"/>
  <c r="H8" i="1"/>
  <c r="I66" i="1"/>
  <c r="H66" i="1"/>
  <c r="H18" i="1"/>
  <c r="G7" i="1"/>
  <c r="H156" i="1"/>
  <c r="F156" i="1"/>
  <c r="I156" i="1"/>
  <c r="J156" i="1"/>
  <c r="E156" i="1"/>
  <c r="G99" i="1"/>
  <c r="H99" i="1" s="1"/>
  <c r="H100" i="1"/>
  <c r="G127" i="1"/>
  <c r="I128" i="1"/>
  <c r="H128" i="1"/>
  <c r="H95" i="1"/>
  <c r="F95" i="1"/>
  <c r="I95" i="1" s="1"/>
  <c r="I100" i="1"/>
  <c r="F69" i="1" l="1"/>
  <c r="I69" i="1"/>
  <c r="H69" i="1"/>
  <c r="H127" i="1"/>
  <c r="G162" i="1"/>
  <c r="I127" i="1"/>
  <c r="C125" i="1"/>
  <c r="I34" i="1"/>
  <c r="F34" i="1"/>
  <c r="E34" i="1"/>
  <c r="H34" i="1"/>
  <c r="D7" i="1"/>
  <c r="C148" i="1"/>
  <c r="E150" i="1"/>
  <c r="F150" i="1"/>
  <c r="I99" i="1"/>
  <c r="J130" i="1"/>
  <c r="J151" i="1"/>
  <c r="J152" i="1"/>
  <c r="J149" i="1"/>
  <c r="J159" i="1"/>
  <c r="D163" i="1"/>
  <c r="J134" i="1"/>
  <c r="J141" i="1"/>
  <c r="J128" i="1"/>
  <c r="J147" i="1"/>
  <c r="J161" i="1"/>
  <c r="J146" i="1"/>
  <c r="I162" i="1"/>
  <c r="J143" i="1"/>
  <c r="J142" i="1"/>
  <c r="J155" i="1"/>
  <c r="J132" i="1"/>
  <c r="J160" i="1"/>
  <c r="J140" i="1"/>
  <c r="J135" i="1"/>
  <c r="J137" i="1"/>
  <c r="J162" i="1"/>
  <c r="J153" i="1"/>
  <c r="J158" i="1"/>
  <c r="J138" i="1"/>
  <c r="J136" i="1"/>
  <c r="J145" i="1"/>
  <c r="J129" i="1"/>
  <c r="J154" i="1"/>
  <c r="J133" i="1"/>
  <c r="J127" i="1"/>
  <c r="J144" i="1"/>
  <c r="J131" i="1"/>
  <c r="J150" i="1"/>
  <c r="J157" i="1"/>
  <c r="G124" i="1"/>
  <c r="H7" i="1"/>
  <c r="J139" i="1"/>
  <c r="I7" i="1" l="1"/>
  <c r="F7" i="1"/>
  <c r="F124" i="1" s="1"/>
  <c r="D124" i="1"/>
  <c r="E7" i="1"/>
  <c r="H162" i="1"/>
  <c r="G164" i="1"/>
  <c r="G163" i="1"/>
  <c r="E148" i="1"/>
  <c r="F148" i="1"/>
  <c r="C162" i="1"/>
  <c r="G125" i="1"/>
  <c r="I163" i="1"/>
  <c r="C163" i="1" l="1"/>
  <c r="C164" i="1"/>
  <c r="E162" i="1"/>
  <c r="F162" i="1"/>
  <c r="J14" i="1"/>
  <c r="J15" i="1"/>
  <c r="J33" i="1"/>
  <c r="J53" i="1"/>
  <c r="J12" i="1"/>
  <c r="J30" i="1"/>
  <c r="J50" i="1"/>
  <c r="I124" i="1"/>
  <c r="J48" i="1"/>
  <c r="J81" i="1"/>
  <c r="J51" i="1"/>
  <c r="J84" i="1"/>
  <c r="J79" i="1"/>
  <c r="J94" i="1"/>
  <c r="J23" i="1"/>
  <c r="J24" i="1"/>
  <c r="J49" i="1"/>
  <c r="J82" i="1"/>
  <c r="J21" i="1"/>
  <c r="J46" i="1"/>
  <c r="J74" i="1"/>
  <c r="J31" i="1"/>
  <c r="J72" i="1"/>
  <c r="J59" i="1"/>
  <c r="J22" i="1"/>
  <c r="J60" i="1"/>
  <c r="J93" i="1"/>
  <c r="J27" i="1"/>
  <c r="J63" i="1"/>
  <c r="J29" i="1"/>
  <c r="J86" i="1"/>
  <c r="J54" i="1"/>
  <c r="J40" i="1"/>
  <c r="J67" i="1"/>
  <c r="J68" i="1"/>
  <c r="J32" i="1"/>
  <c r="J57" i="1"/>
  <c r="J25" i="1"/>
  <c r="J83" i="1"/>
  <c r="J89" i="1"/>
  <c r="D125" i="1"/>
  <c r="J10" i="1"/>
  <c r="J45" i="1"/>
  <c r="J16" i="1"/>
  <c r="J62" i="1"/>
  <c r="J64" i="1"/>
  <c r="J92" i="1"/>
  <c r="J85" i="1"/>
  <c r="J47" i="1"/>
  <c r="J88" i="1"/>
  <c r="J41" i="1"/>
  <c r="J90" i="1"/>
  <c r="J76" i="1"/>
  <c r="J11" i="1"/>
  <c r="J61" i="1"/>
  <c r="J38" i="1"/>
  <c r="J87" i="1"/>
  <c r="J17" i="1"/>
  <c r="J44" i="1"/>
  <c r="J55" i="1"/>
  <c r="J19" i="1"/>
  <c r="J42" i="1"/>
  <c r="J13" i="1"/>
  <c r="J52" i="1"/>
  <c r="J71" i="1"/>
  <c r="J58" i="1"/>
  <c r="J75" i="1"/>
  <c r="J80" i="1"/>
  <c r="J65" i="1"/>
  <c r="J43" i="1"/>
  <c r="J9" i="1"/>
  <c r="J18" i="1"/>
  <c r="J37" i="1"/>
  <c r="J56" i="1"/>
  <c r="J39" i="1"/>
  <c r="J91" i="1"/>
  <c r="J28" i="1"/>
  <c r="J78" i="1"/>
  <c r="J73" i="1"/>
  <c r="J36" i="1"/>
  <c r="J66" i="1"/>
  <c r="J77" i="1"/>
  <c r="J8" i="1"/>
  <c r="J35" i="1"/>
  <c r="J70" i="1"/>
  <c r="E124" i="1"/>
  <c r="J69" i="1"/>
  <c r="J34" i="1"/>
  <c r="D164" i="1"/>
  <c r="J7" i="1"/>
  <c r="H124" i="1"/>
  <c r="H163" i="1"/>
  <c r="G165" i="1"/>
  <c r="I125" i="1" l="1"/>
  <c r="F125" i="1"/>
  <c r="D165" i="1"/>
  <c r="E125" i="1"/>
  <c r="H165" i="1"/>
  <c r="H125" i="1"/>
  <c r="E164" i="1"/>
  <c r="I164" i="1"/>
  <c r="J166" i="1"/>
  <c r="F164" i="1"/>
  <c r="H164" i="1"/>
  <c r="C165" i="1"/>
  <c r="E165" i="1" s="1"/>
  <c r="E163" i="1"/>
  <c r="F163" i="1"/>
  <c r="F165" i="1" l="1"/>
  <c r="I165" i="1"/>
</calcChain>
</file>

<file path=xl/sharedStrings.xml><?xml version="1.0" encoding="utf-8"?>
<sst xmlns="http://schemas.openxmlformats.org/spreadsheetml/2006/main" count="187" uniqueCount="171">
  <si>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</si>
  <si>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</si>
  <si>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</si>
  <si>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</si>
  <si>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</si>
  <si>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</si>
  <si>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</si>
  <si>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</si>
  <si>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</si>
  <si>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</si>
  <si>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</si>
  <si>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</si>
  <si>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</si>
  <si>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</si>
  <si>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</si>
  <si>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</si>
  <si>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</si>
  <si>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</si>
  <si>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</si>
  <si>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</si>
  <si>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</si>
  <si>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</si>
  <si>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</si>
  <si>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</si>
  <si>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</si>
  <si>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</si>
  <si>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</si>
  <si>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</si>
  <si>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</si>
  <si>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</si>
  <si>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Збір за провадження торговельної діяльності (роздрібна торгівля), сплачений юридичними особами, що справлявся до 1 січня 2015 року</t>
  </si>
  <si>
    <t>Збір за провадження торговельної діяльності (ресторанне господарство), сплачений фізичними особами, що справлявся до 1 січня 2015 року</t>
  </si>
  <si>
    <t>Збір за провадження торговельної діяльності (ресторанне господарство), сплачений юридичними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</si>
  <si>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</si>
  <si>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</si>
  <si>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</si>
  <si>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</si>
  <si>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</si>
  <si>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</si>
  <si>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</si>
  <si>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</si>
  <si>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</si>
  <si>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</si>
  <si>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</si>
  <si>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</si>
  <si>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</si>
  <si>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</si>
  <si>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</si>
  <si>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</si>
  <si>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</si>
  <si>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</si>
  <si>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</si>
  <si>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</si>
  <si>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</si>
  <si>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</si>
  <si>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</si>
  <si>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</si>
  <si>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</si>
  <si>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</si>
  <si>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</si>
  <si>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</si>
  <si>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</si>
  <si>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</si>
  <si>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</si>
  <si>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</si>
  <si>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</si>
  <si>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</si>
  <si>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</si>
  <si>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</si>
  <si>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</si>
  <si>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</si>
  <si>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</si>
  <si>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</si>
  <si>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</si>
  <si>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</si>
  <si>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</si>
  <si>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</si>
  <si>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</si>
  <si>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</si>
  <si>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</si>
  <si>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</si>
  <si>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</si>
  <si>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</si>
  <si>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</si>
  <si>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Збір за провадження торговельної діяльності із придбанням пільгового торгового патенту, що справлявся до 1 січня 2015 року</t>
  </si>
  <si>
    <t>Збір за здійснення діяльності у сфері розваг, сплачений фізичними особами, що справлявся до 1 січня 2015 року</t>
  </si>
  <si>
    <t>Збір за здійснення діяльності у сфері розваг, сплачений юридичними особами, що справлявся до 1 січня 2015 року</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</si>
  <si>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</si>
  <si>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</si>
  <si>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</si>
  <si>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</si>
  <si>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</si>
  <si>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</si>
  <si>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Секретар ради</t>
  </si>
  <si>
    <t>В.П.Олексюк</t>
  </si>
  <si>
    <t>&lt;= На сесію ради</t>
  </si>
  <si>
    <t>&lt;= На виконком</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</si>
  <si>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</si>
  <si>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</si>
  <si>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</si>
  <si>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</si>
  <si>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</si>
  <si>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</si>
  <si>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</si>
  <si>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</si>
  <si>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</si>
  <si>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</si>
  <si>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</si>
  <si>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</si>
  <si>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</si>
  <si>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</si>
  <si>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</si>
  <si>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</si>
  <si>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</si>
  <si>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</si>
  <si>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</si>
  <si>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</si>
  <si>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юридичних осіб, нарахований до 01 січня 2011 року</t>
  </si>
  <si>
    <t>Єдиний податок з фізичних осіб, нарахований до 01 січня 2011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</si>
  <si>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</si>
  <si>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</si>
  <si>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</si>
  <si>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</si>
  <si>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</si>
  <si>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</si>
  <si>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</si>
  <si>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</si>
  <si>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</si>
  <si>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</si>
  <si>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</si>
  <si>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</si>
  <si>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</si>
  <si>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</si>
  <si>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</si>
  <si>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</si>
  <si>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Заг.фонд</t>
  </si>
  <si>
    <t>Спец.фонд</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</si>
  <si>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</si>
  <si>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</si>
  <si>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</si>
  <si>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</si>
  <si>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</si>
  <si>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</si>
  <si>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</si>
  <si>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</si>
  <si>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</si>
  <si>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</si>
  <si>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</si>
  <si>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</si>
  <si>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</si>
  <si>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2019 до 2018 (%)</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</si>
  <si>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</si>
  <si>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</si>
  <si>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</si>
  <si>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</si>
  <si>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</si>
  <si>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</si>
  <si>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</si>
  <si>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</si>
  <si>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</si>
  <si>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</si>
  <si>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</si>
  <si>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Аналіз доходної частини місцевого бюджету міста Буча за 9 місяців 2019 рік</t>
  </si>
  <si>
    <t xml:space="preserve"> Затвердженний план  
на 9 місяців 2019 рік 
з урахуванням змін
(Спеціальний фонд - річний план)</t>
  </si>
  <si>
    <t>Фактичні надходження
за 9 місяців 2019року</t>
  </si>
  <si>
    <t>Фактичні надходження
 за 9 місяців 2018 року</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</si>
  <si>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</si>
  <si>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</si>
  <si>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</si>
  <si>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В. о. керуючого справами</t>
  </si>
  <si>
    <t>О. Ф. Пронько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</si>
</sst>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3" x14ac:knownFonts="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sz val="10"/>
      <color indexed="10"/>
      <name val="Times New Roman"/>
      <family val="1"/>
      <charset val="204"/>
    </font>
    <font>
      <sz val="24"/>
      <color indexed="10"/>
      <name val="Times New Roman"/>
      <family val="1"/>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10">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
      <patternFill patternType="solid">
        <fgColor indexed="52"/>
        <bgColor indexed="64"/>
      </patternFill>
    </fill>
    <fill>
      <patternFill patternType="solid">
        <fgColor indexed="43"/>
        <bgColor indexed="64"/>
      </patternFill>
    </fill>
    <fill>
      <patternFill patternType="solid">
        <fgColor indexed="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4">
    <xf numFmtId="0" fontId="0" fillId="0" borderId="0" xfId="0"/>
    <xf numFmtId="0" fontId="3" fillId="0" borderId="0" xfId="0" applyFont="1" applyAlignment="1"/>
    <xf numFmtId="0" fontId="1" fillId="0" borderId="0" xfId="0" applyFont="1"/>
    <xf numFmtId="0" fontId="5" fillId="0" borderId="0" xfId="0" applyFont="1" applyAlignme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16" fillId="0" borderId="0" xfId="0" applyFont="1"/>
    <xf numFmtId="0" fontId="17" fillId="0" borderId="0" xfId="0" applyFont="1"/>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0" fontId="0" fillId="4" borderId="0" xfId="0" applyFill="1"/>
    <xf numFmtId="0" fontId="6" fillId="4" borderId="0" xfId="0" applyFont="1" applyFill="1"/>
    <xf numFmtId="4" fontId="19" fillId="0" borderId="0" xfId="0" applyNumberFormat="1" applyFont="1"/>
    <xf numFmtId="4" fontId="0" fillId="0" borderId="0" xfId="0" applyNumberFormat="1"/>
    <xf numFmtId="4" fontId="20" fillId="0" borderId="0" xfId="0" applyNumberFormat="1" applyFont="1"/>
    <xf numFmtId="0" fontId="21" fillId="0" borderId="0" xfId="0" applyFont="1"/>
    <xf numFmtId="0" fontId="2" fillId="0" borderId="3" xfId="0" applyFont="1" applyFill="1" applyBorder="1" applyAlignment="1">
      <alignment horizontal="center" vertical="center" wrapText="1" shrinkToFit="1"/>
    </xf>
    <xf numFmtId="0" fontId="22" fillId="0" borderId="0" xfId="0" applyFont="1"/>
    <xf numFmtId="0" fontId="23" fillId="0" borderId="0" xfId="0" applyFont="1"/>
    <xf numFmtId="0" fontId="7" fillId="0" borderId="1" xfId="0" applyFont="1" applyFill="1" applyBorder="1" applyAlignment="1">
      <alignment horizontal="left" vertical="top" wrapText="1" shrinkToFit="1"/>
    </xf>
    <xf numFmtId="0" fontId="0" fillId="0" borderId="0" xfId="0" applyAlignment="1">
      <alignment wrapText="1"/>
    </xf>
    <xf numFmtId="0" fontId="25" fillId="2" borderId="1" xfId="0" applyFont="1" applyFill="1" applyBorder="1"/>
    <xf numFmtId="4" fontId="26" fillId="5"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6" borderId="1" xfId="0" applyNumberFormat="1" applyFont="1" applyFill="1" applyBorder="1" applyAlignment="1">
      <alignment horizontal="right" vertical="center" wrapText="1" shrinkToFit="1"/>
    </xf>
    <xf numFmtId="0" fontId="27" fillId="3" borderId="1" xfId="0" applyFont="1" applyFill="1" applyBorder="1"/>
    <xf numFmtId="0" fontId="27" fillId="3" borderId="1" xfId="0" applyFont="1" applyFill="1" applyBorder="1" applyAlignment="1">
      <alignment horizontal="left" vertical="top" wrapText="1" shrinkToFit="1"/>
    </xf>
    <xf numFmtId="4" fontId="28" fillId="6" borderId="1" xfId="0" applyNumberFormat="1" applyFont="1" applyFill="1" applyBorder="1" applyAlignment="1">
      <alignment horizontal="right" vertical="center" wrapText="1" shrinkToFit="1"/>
    </xf>
    <xf numFmtId="0" fontId="29" fillId="0" borderId="1" xfId="0" applyFont="1" applyBorder="1"/>
    <xf numFmtId="0" fontId="29" fillId="0" borderId="1" xfId="0" applyFont="1" applyBorder="1" applyAlignment="1">
      <alignment horizontal="left" vertical="top" wrapText="1" shrinkToFit="1"/>
    </xf>
    <xf numFmtId="4" fontId="30" fillId="0" borderId="1" xfId="0" applyNumberFormat="1" applyFont="1" applyFill="1" applyBorder="1" applyAlignment="1">
      <alignment horizontal="right" vertical="center" wrapText="1" shrinkToFit="1"/>
    </xf>
    <xf numFmtId="0" fontId="29" fillId="0" borderId="1" xfId="0" applyFont="1" applyFill="1" applyBorder="1" applyAlignment="1">
      <alignment horizontal="center" vertical="center" wrapText="1" shrinkToFit="1"/>
    </xf>
    <xf numFmtId="0" fontId="29"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5" fillId="0" borderId="0" xfId="0" applyNumberFormat="1" applyFont="1"/>
    <xf numFmtId="4" fontId="25" fillId="0" borderId="1" xfId="0" applyNumberFormat="1" applyFont="1" applyBorder="1"/>
    <xf numFmtId="4" fontId="25" fillId="7" borderId="1" xfId="0" applyNumberFormat="1" applyFont="1" applyFill="1" applyBorder="1" applyAlignment="1">
      <alignment horizontal="right"/>
    </xf>
    <xf numFmtId="4" fontId="25" fillId="0" borderId="1" xfId="0" applyNumberFormat="1" applyFont="1" applyBorder="1" applyAlignment="1">
      <alignment horizontal="right"/>
    </xf>
    <xf numFmtId="164" fontId="0" fillId="0" borderId="0" xfId="0" applyNumberFormat="1"/>
    <xf numFmtId="0" fontId="18" fillId="2" borderId="5" xfId="0" applyFont="1" applyFill="1" applyBorder="1" applyAlignment="1">
      <alignment vertical="center" wrapText="1" shrinkToFit="1"/>
    </xf>
    <xf numFmtId="4" fontId="18" fillId="2" borderId="1" xfId="0" applyNumberFormat="1" applyFont="1" applyFill="1" applyBorder="1" applyAlignment="1">
      <alignment horizontal="right" vertical="center" wrapText="1" shrinkToFit="1"/>
    </xf>
    <xf numFmtId="165" fontId="18" fillId="2" borderId="1" xfId="0" applyNumberFormat="1" applyFont="1" applyFill="1" applyBorder="1" applyAlignment="1">
      <alignment horizontal="right" vertical="center" wrapText="1" shrinkToFit="1"/>
    </xf>
    <xf numFmtId="4" fontId="25" fillId="2" borderId="1" xfId="0" applyNumberFormat="1" applyFont="1" applyFill="1" applyBorder="1" applyAlignment="1">
      <alignment horizontal="right"/>
    </xf>
    <xf numFmtId="0" fontId="0" fillId="2" borderId="0" xfId="0" applyFill="1"/>
    <xf numFmtId="164" fontId="9" fillId="8" borderId="1" xfId="0" applyNumberFormat="1" applyFont="1" applyFill="1" applyBorder="1" applyAlignment="1">
      <alignment horizontal="right" vertical="center" wrapText="1" shrinkToFit="1"/>
    </xf>
    <xf numFmtId="165" fontId="9" fillId="8" borderId="1" xfId="0" applyNumberFormat="1" applyFont="1" applyFill="1" applyBorder="1" applyAlignment="1">
      <alignment horizontal="right" vertical="center" wrapText="1" shrinkToFit="1"/>
    </xf>
    <xf numFmtId="4" fontId="25" fillId="8" borderId="1" xfId="0" applyNumberFormat="1" applyFont="1" applyFill="1" applyBorder="1" applyAlignment="1">
      <alignment horizontal="right"/>
    </xf>
    <xf numFmtId="0" fontId="0" fillId="8" borderId="0" xfId="0" applyFill="1"/>
    <xf numFmtId="164" fontId="9" fillId="9" borderId="1" xfId="0" applyNumberFormat="1" applyFont="1" applyFill="1" applyBorder="1" applyAlignment="1">
      <alignment horizontal="right" vertical="center" wrapText="1" shrinkToFit="1"/>
    </xf>
    <xf numFmtId="165" fontId="9" fillId="9" borderId="1" xfId="0" applyNumberFormat="1" applyFont="1" applyFill="1" applyBorder="1" applyAlignment="1">
      <alignment horizontal="right" vertical="center" wrapText="1" shrinkToFit="1"/>
    </xf>
    <xf numFmtId="4" fontId="25" fillId="9" borderId="1" xfId="0" applyNumberFormat="1" applyFont="1" applyFill="1" applyBorder="1" applyAlignment="1">
      <alignment horizontal="right"/>
    </xf>
    <xf numFmtId="0" fontId="0" fillId="9" borderId="0" xfId="0" applyFill="1"/>
    <xf numFmtId="164" fontId="11" fillId="2" borderId="1" xfId="0" applyNumberFormat="1" applyFont="1" applyFill="1" applyBorder="1" applyAlignment="1">
      <alignment horizontal="right" vertical="center" wrapText="1" shrinkToFit="1"/>
    </xf>
    <xf numFmtId="165" fontId="11" fillId="2" borderId="1" xfId="0" applyNumberFormat="1" applyFont="1" applyFill="1" applyBorder="1" applyAlignment="1">
      <alignment horizontal="right" vertical="center" wrapText="1" shrinkToFit="1"/>
    </xf>
    <xf numFmtId="0" fontId="24" fillId="2" borderId="0" xfId="0" applyFont="1" applyFill="1"/>
    <xf numFmtId="0" fontId="9" fillId="8" borderId="1" xfId="0" applyFont="1" applyFill="1" applyBorder="1" applyAlignment="1">
      <alignment horizontal="center" vertical="center" wrapText="1" shrinkToFit="1"/>
    </xf>
    <xf numFmtId="0" fontId="9" fillId="8" borderId="1" xfId="0" applyNumberFormat="1" applyFont="1" applyFill="1" applyBorder="1" applyAlignment="1">
      <alignment horizontal="left" vertical="top"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31" fillId="0" borderId="0" xfId="0" applyFont="1" applyAlignment="1">
      <alignment horizontal="center"/>
    </xf>
    <xf numFmtId="0" fontId="15" fillId="0" borderId="0" xfId="0" applyFont="1" applyBorder="1" applyAlignment="1">
      <alignment horizontal="center" vertical="center" wrapText="1" shrinkToFit="1"/>
    </xf>
    <xf numFmtId="0" fontId="11" fillId="2" borderId="5" xfId="0" applyFont="1" applyFill="1" applyBorder="1" applyAlignment="1">
      <alignment horizontal="left" vertical="center" wrapText="1" shrinkToFit="1"/>
    </xf>
    <xf numFmtId="0" fontId="10" fillId="2" borderId="6" xfId="0" applyFont="1" applyFill="1" applyBorder="1" applyAlignment="1">
      <alignment horizontal="left" vertical="center" wrapText="1" shrinkToFit="1"/>
    </xf>
    <xf numFmtId="0" fontId="9" fillId="2" borderId="5" xfId="0" applyFont="1" applyFill="1" applyBorder="1" applyAlignment="1">
      <alignment horizontal="left" vertical="center" wrapText="1" shrinkToFit="1"/>
    </xf>
    <xf numFmtId="0" fontId="7" fillId="2" borderId="6" xfId="0" applyFont="1" applyFill="1" applyBorder="1" applyAlignment="1">
      <alignment horizontal="left" vertical="center" wrapText="1" shrinkToFit="1"/>
    </xf>
    <xf numFmtId="0" fontId="9" fillId="9" borderId="5" xfId="0" applyFont="1" applyFill="1" applyBorder="1" applyAlignment="1">
      <alignment horizontal="left" vertical="center" wrapText="1" shrinkToFit="1"/>
    </xf>
    <xf numFmtId="0" fontId="7" fillId="9" borderId="6" xfId="0" applyFont="1" applyFill="1" applyBorder="1" applyAlignment="1">
      <alignment horizontal="left" vertical="center" wrapText="1" shrinkToFit="1"/>
    </xf>
    <xf numFmtId="0" fontId="8" fillId="8" borderId="5" xfId="0" applyFont="1" applyFill="1" applyBorder="1" applyAlignment="1">
      <alignment horizontal="left" vertical="center" wrapText="1" shrinkToFit="1"/>
    </xf>
    <xf numFmtId="0" fontId="8" fillId="8" borderId="6" xfId="0" applyFont="1" applyFill="1" applyBorder="1" applyAlignment="1">
      <alignment horizontal="left" vertical="center" wrapText="1" shrinkToFit="1"/>
    </xf>
  </cellXfs>
  <cellStyles count="1">
    <cellStyle name="Звичайний" xfId="0" builtinId="0"/>
  </cellStyles>
  <dxfs count="5">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55"/>
      </font>
      <fill>
        <patternFill>
          <bgColor indexed="55"/>
        </patternFill>
      </fill>
    </dxf>
    <dxf>
      <font>
        <condense val="0"/>
        <extend val="0"/>
        <color indexed="22"/>
      </font>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20"/>
  <sheetViews>
    <sheetView tabSelected="1" view="pageBreakPreview" zoomScale="55" zoomScaleNormal="100" workbookViewId="0">
      <pane xSplit="2" ySplit="6" topLeftCell="C120" activePane="bottomRight" state="frozen"/>
      <selection pane="topRight" activeCell="C1" sqref="C1"/>
      <selection pane="bottomLeft" activeCell="A7" sqref="A7"/>
      <selection pane="bottomRight" activeCell="D128" sqref="D128"/>
    </sheetView>
  </sheetViews>
  <sheetFormatPr defaultRowHeight="20.25" x14ac:dyDescent="0.3"/>
  <cols>
    <col min="1" max="1" width="20.83203125" customWidth="1"/>
    <col min="2" max="2" width="154.1640625" customWidth="1"/>
    <col min="3" max="3" width="34.33203125" customWidth="1"/>
    <col min="4" max="4" width="34.33203125" style="4" customWidth="1"/>
    <col min="5" max="5" width="17.5" customWidth="1"/>
    <col min="6" max="6" width="28" customWidth="1"/>
    <col min="7" max="7" width="32.5" customWidth="1"/>
    <col min="8" max="8" width="18" style="54" customWidth="1"/>
    <col min="9" max="9" width="29.6640625" customWidth="1"/>
    <col min="10" max="10" width="39.5" style="79" customWidth="1"/>
    <col min="11" max="11" width="17" customWidth="1"/>
    <col min="13" max="13" width="14.1640625" customWidth="1"/>
  </cols>
  <sheetData>
    <row r="1" spans="1:11" x14ac:dyDescent="0.3">
      <c r="D1" s="2"/>
      <c r="G1" s="102" t="s">
        <v>90</v>
      </c>
      <c r="H1" s="102"/>
      <c r="I1" s="102"/>
    </row>
    <row r="2" spans="1:11" ht="30" x14ac:dyDescent="0.4">
      <c r="A2" s="104" t="s">
        <v>162</v>
      </c>
      <c r="B2" s="104"/>
      <c r="C2" s="104"/>
      <c r="D2" s="104"/>
      <c r="E2" s="104"/>
      <c r="F2" s="104"/>
      <c r="G2" s="104"/>
      <c r="H2" s="104"/>
      <c r="I2" s="104"/>
    </row>
    <row r="3" spans="1:11" x14ac:dyDescent="0.3">
      <c r="A3" s="1"/>
      <c r="B3" s="1"/>
      <c r="C3" s="1"/>
      <c r="D3" s="3"/>
      <c r="E3" s="1"/>
      <c r="F3" s="1"/>
      <c r="G3" s="1"/>
      <c r="I3" s="57" t="s">
        <v>0</v>
      </c>
    </row>
    <row r="4" spans="1:11" ht="78.75" x14ac:dyDescent="0.3">
      <c r="A4" s="27" t="s">
        <v>63</v>
      </c>
      <c r="B4" s="27" t="s">
        <v>64</v>
      </c>
      <c r="C4" s="28" t="s">
        <v>163</v>
      </c>
      <c r="D4" s="28" t="s">
        <v>164</v>
      </c>
      <c r="E4" s="29" t="s">
        <v>66</v>
      </c>
      <c r="F4" s="29" t="s">
        <v>65</v>
      </c>
      <c r="G4" s="28" t="s">
        <v>165</v>
      </c>
      <c r="H4" s="55" t="s">
        <v>150</v>
      </c>
      <c r="I4" s="29" t="s">
        <v>67</v>
      </c>
      <c r="J4" s="80" t="s">
        <v>134</v>
      </c>
    </row>
    <row r="5" spans="1:11" ht="37.5" x14ac:dyDescent="0.3">
      <c r="A5" s="29">
        <v>1</v>
      </c>
      <c r="B5" s="29">
        <v>2</v>
      </c>
      <c r="C5" s="29">
        <v>3</v>
      </c>
      <c r="D5" s="29">
        <v>4</v>
      </c>
      <c r="E5" s="29" t="s">
        <v>132</v>
      </c>
      <c r="F5" s="29" t="s">
        <v>133</v>
      </c>
      <c r="G5" s="29">
        <v>7</v>
      </c>
      <c r="H5" s="29" t="s">
        <v>130</v>
      </c>
      <c r="I5" s="29" t="s">
        <v>131</v>
      </c>
      <c r="J5" s="80"/>
    </row>
    <row r="6" spans="1:11" ht="27" x14ac:dyDescent="0.3">
      <c r="A6" s="103" t="s">
        <v>81</v>
      </c>
      <c r="B6" s="103"/>
      <c r="C6" s="103"/>
      <c r="D6" s="103"/>
      <c r="E6" s="103"/>
      <c r="F6" s="103"/>
      <c r="G6" s="103"/>
      <c r="H6" s="103"/>
      <c r="I6" s="103"/>
      <c r="J6" s="81" t="s">
        <v>135</v>
      </c>
    </row>
    <row r="7" spans="1:11" ht="22.5" x14ac:dyDescent="0.3">
      <c r="A7" s="5">
        <v>10000000</v>
      </c>
      <c r="B7" s="30" t="s">
        <v>1</v>
      </c>
      <c r="C7" s="6">
        <f>C8+C18+C28+C34+C66</f>
        <v>187201580</v>
      </c>
      <c r="D7" s="6">
        <f>D8+D18+D28+D34+D66</f>
        <v>196654391.47999999</v>
      </c>
      <c r="E7" s="73">
        <f>IF(C7=0,0,D7/C7*100)</f>
        <v>105.04953616310289</v>
      </c>
      <c r="F7" s="6">
        <f t="shared" ref="F7:F55" si="0">D7-C7</f>
        <v>9452811.4799999893</v>
      </c>
      <c r="G7" s="6">
        <f>G8+G18+G28+G34+G66</f>
        <v>135817338.96000001</v>
      </c>
      <c r="H7" s="73">
        <f t="shared" ref="H7:H68" si="1">IF(G7&lt;0,0,IF(D7&lt;0,0,IF(G7=0,0,(IF(D7=0,0,(D7/G7)*100)))))</f>
        <v>144.79328853432867</v>
      </c>
      <c r="I7" s="6">
        <f t="shared" ref="I7:I55" si="2">D7-G7</f>
        <v>60837052.519999981</v>
      </c>
      <c r="J7" s="81">
        <f t="shared" ref="J7:J19" si="3">ROUND((D7/$D$124)*100,1)</f>
        <v>97.4</v>
      </c>
    </row>
    <row r="8" spans="1:11" ht="30" customHeight="1" x14ac:dyDescent="0.3">
      <c r="A8" s="7">
        <v>11000000</v>
      </c>
      <c r="B8" s="31" t="s">
        <v>2</v>
      </c>
      <c r="C8" s="8">
        <f>C9+C16</f>
        <v>83737884</v>
      </c>
      <c r="D8" s="8">
        <f>D9+D16</f>
        <v>82509161.089999989</v>
      </c>
      <c r="E8" s="75">
        <f t="shared" ref="E8:E102" si="4">IF(C8=0,0,D8/C8*100)</f>
        <v>98.5326558884626</v>
      </c>
      <c r="F8" s="8">
        <f t="shared" si="0"/>
        <v>-1228722.9100000113</v>
      </c>
      <c r="G8" s="8">
        <f>G9+G16</f>
        <v>50812953.379999995</v>
      </c>
      <c r="H8" s="75">
        <f t="shared" si="1"/>
        <v>162.37820398464703</v>
      </c>
      <c r="I8" s="8">
        <f t="shared" si="2"/>
        <v>31696207.709999993</v>
      </c>
      <c r="J8" s="81">
        <f t="shared" si="3"/>
        <v>40.9</v>
      </c>
    </row>
    <row r="9" spans="1:11" ht="23.25" x14ac:dyDescent="0.3">
      <c r="A9" s="9">
        <v>11010000</v>
      </c>
      <c r="B9" s="32" t="s">
        <v>3</v>
      </c>
      <c r="C9" s="10">
        <f>SUM(C10:C15)</f>
        <v>83616184</v>
      </c>
      <c r="D9" s="10">
        <f>SUM(D10:D15)</f>
        <v>82450939.089999989</v>
      </c>
      <c r="E9" s="76">
        <f t="shared" si="4"/>
        <v>98.606436153556103</v>
      </c>
      <c r="F9" s="10">
        <f t="shared" si="0"/>
        <v>-1165244.9100000113</v>
      </c>
      <c r="G9" s="10">
        <f>SUM(G10:G15)</f>
        <v>50717330.959999993</v>
      </c>
      <c r="H9" s="76">
        <f t="shared" si="1"/>
        <v>162.56955468541477</v>
      </c>
      <c r="I9" s="10">
        <f t="shared" si="2"/>
        <v>31733608.129999995</v>
      </c>
      <c r="J9" s="81">
        <f t="shared" si="3"/>
        <v>40.799999999999997</v>
      </c>
    </row>
    <row r="10" spans="1:11" ht="46.5" x14ac:dyDescent="0.45">
      <c r="A10" s="11">
        <v>11010100</v>
      </c>
      <c r="B10" s="33" t="s">
        <v>4</v>
      </c>
      <c r="C10" s="12">
        <v>77401884</v>
      </c>
      <c r="D10" s="12">
        <v>76602771.420000002</v>
      </c>
      <c r="E10" s="74">
        <f t="shared" si="4"/>
        <v>98.967579936426347</v>
      </c>
      <c r="F10" s="13">
        <f t="shared" si="0"/>
        <v>-799112.57999999821</v>
      </c>
      <c r="G10" s="12">
        <v>45717744.979999997</v>
      </c>
      <c r="H10" s="74">
        <f t="shared" si="1"/>
        <v>167.55588328670012</v>
      </c>
      <c r="I10" s="13">
        <f t="shared" si="2"/>
        <v>30885026.440000005</v>
      </c>
      <c r="J10" s="81">
        <f t="shared" si="3"/>
        <v>38</v>
      </c>
      <c r="K10" s="51"/>
    </row>
    <row r="11" spans="1:11" ht="72.75" customHeight="1" x14ac:dyDescent="0.45">
      <c r="A11" s="11">
        <v>11010200</v>
      </c>
      <c r="B11" s="33" t="s">
        <v>5</v>
      </c>
      <c r="C11" s="12">
        <v>897900</v>
      </c>
      <c r="D11" s="12">
        <v>903981.75</v>
      </c>
      <c r="E11" s="74">
        <f t="shared" si="4"/>
        <v>100.67733043768794</v>
      </c>
      <c r="F11" s="13">
        <f t="shared" si="0"/>
        <v>6081.75</v>
      </c>
      <c r="G11" s="12">
        <v>694786.76</v>
      </c>
      <c r="H11" s="74">
        <f t="shared" si="1"/>
        <v>130.10923668148195</v>
      </c>
      <c r="I11" s="13">
        <f t="shared" si="2"/>
        <v>209194.99</v>
      </c>
      <c r="J11" s="81">
        <f t="shared" si="3"/>
        <v>0.4</v>
      </c>
      <c r="K11" s="51"/>
    </row>
    <row r="12" spans="1:11" ht="46.5" x14ac:dyDescent="0.45">
      <c r="A12" s="11">
        <v>11010400</v>
      </c>
      <c r="B12" s="33" t="s">
        <v>6</v>
      </c>
      <c r="C12" s="12">
        <v>1949000</v>
      </c>
      <c r="D12" s="12">
        <v>1894114.71</v>
      </c>
      <c r="E12" s="74">
        <f t="shared" si="4"/>
        <v>97.183925602873273</v>
      </c>
      <c r="F12" s="13">
        <f t="shared" si="0"/>
        <v>-54885.290000000037</v>
      </c>
      <c r="G12" s="12">
        <v>2058372.69</v>
      </c>
      <c r="H12" s="74">
        <f t="shared" si="1"/>
        <v>92.020007805292053</v>
      </c>
      <c r="I12" s="13">
        <f t="shared" si="2"/>
        <v>-164257.97999999998</v>
      </c>
      <c r="J12" s="81">
        <f t="shared" si="3"/>
        <v>0.9</v>
      </c>
      <c r="K12" s="51"/>
    </row>
    <row r="13" spans="1:11" ht="46.5" x14ac:dyDescent="0.45">
      <c r="A13" s="11">
        <v>11010500</v>
      </c>
      <c r="B13" s="33" t="s">
        <v>7</v>
      </c>
      <c r="C13" s="12">
        <v>3367400</v>
      </c>
      <c r="D13" s="12">
        <v>3050071.21</v>
      </c>
      <c r="E13" s="74">
        <f t="shared" si="4"/>
        <v>90.576445031775251</v>
      </c>
      <c r="F13" s="13">
        <f t="shared" si="0"/>
        <v>-317328.79000000004</v>
      </c>
      <c r="G13" s="12">
        <v>2246426.5299999998</v>
      </c>
      <c r="H13" s="74">
        <f t="shared" si="1"/>
        <v>135.77435848747746</v>
      </c>
      <c r="I13" s="13">
        <f t="shared" si="2"/>
        <v>803644.68000000017</v>
      </c>
      <c r="J13" s="81">
        <f t="shared" si="3"/>
        <v>1.5</v>
      </c>
      <c r="K13" s="51"/>
    </row>
    <row r="14" spans="1:11" ht="46.5" hidden="1" x14ac:dyDescent="0.45">
      <c r="A14" s="11">
        <v>11010600</v>
      </c>
      <c r="B14" s="33" t="s">
        <v>113</v>
      </c>
      <c r="C14" s="12"/>
      <c r="D14" s="12"/>
      <c r="E14" s="74">
        <f>IF(C14=0,0,D14/C14*100)</f>
        <v>0</v>
      </c>
      <c r="F14" s="13">
        <f>D14-C14</f>
        <v>0</v>
      </c>
      <c r="G14" s="12"/>
      <c r="H14" s="74">
        <f t="shared" si="1"/>
        <v>0</v>
      </c>
      <c r="I14" s="13">
        <f>D14-G14</f>
        <v>0</v>
      </c>
      <c r="J14" s="81">
        <f t="shared" si="3"/>
        <v>0</v>
      </c>
      <c r="K14" s="51"/>
    </row>
    <row r="15" spans="1:11" ht="76.5" hidden="1" customHeight="1" x14ac:dyDescent="0.45">
      <c r="A15" s="11">
        <v>11010900</v>
      </c>
      <c r="B15" s="33" t="s">
        <v>8</v>
      </c>
      <c r="C15" s="12">
        <v>0</v>
      </c>
      <c r="D15" s="12">
        <v>0</v>
      </c>
      <c r="E15" s="74">
        <f t="shared" si="4"/>
        <v>0</v>
      </c>
      <c r="F15" s="13">
        <f t="shared" si="0"/>
        <v>0</v>
      </c>
      <c r="G15" s="12">
        <v>0</v>
      </c>
      <c r="H15" s="74">
        <f t="shared" si="1"/>
        <v>0</v>
      </c>
      <c r="I15" s="13">
        <f t="shared" si="2"/>
        <v>0</v>
      </c>
      <c r="J15" s="81">
        <f t="shared" si="3"/>
        <v>0</v>
      </c>
      <c r="K15" s="51"/>
    </row>
    <row r="16" spans="1:11" ht="23.25" x14ac:dyDescent="0.3">
      <c r="A16" s="9">
        <v>11020000</v>
      </c>
      <c r="B16" s="32" t="s">
        <v>9</v>
      </c>
      <c r="C16" s="10">
        <f>SUM(C17:C17)</f>
        <v>121700</v>
      </c>
      <c r="D16" s="10">
        <f>SUM(D17:D17)</f>
        <v>58222</v>
      </c>
      <c r="E16" s="76">
        <f t="shared" si="4"/>
        <v>47.840591618734592</v>
      </c>
      <c r="F16" s="10">
        <f t="shared" si="0"/>
        <v>-63478</v>
      </c>
      <c r="G16" s="10">
        <f>SUM(G17:G17)</f>
        <v>95622.42</v>
      </c>
      <c r="H16" s="76">
        <f t="shared" si="1"/>
        <v>60.887394399765249</v>
      </c>
      <c r="I16" s="10">
        <f t="shared" si="2"/>
        <v>-37400.42</v>
      </c>
      <c r="J16" s="81">
        <f t="shared" si="3"/>
        <v>0</v>
      </c>
      <c r="K16" s="52"/>
    </row>
    <row r="17" spans="1:11" ht="24.75" customHeight="1" x14ac:dyDescent="0.3">
      <c r="A17" s="11">
        <v>11020200</v>
      </c>
      <c r="B17" s="33" t="s">
        <v>10</v>
      </c>
      <c r="C17" s="12">
        <v>121700</v>
      </c>
      <c r="D17" s="12">
        <v>58222</v>
      </c>
      <c r="E17" s="74">
        <f t="shared" si="4"/>
        <v>47.840591618734592</v>
      </c>
      <c r="F17" s="13">
        <f t="shared" si="0"/>
        <v>-63478</v>
      </c>
      <c r="G17" s="12">
        <v>95622.42</v>
      </c>
      <c r="H17" s="74">
        <f t="shared" si="1"/>
        <v>60.887394399765249</v>
      </c>
      <c r="I17" s="13">
        <f t="shared" si="2"/>
        <v>-37400.42</v>
      </c>
      <c r="J17" s="81">
        <f t="shared" si="3"/>
        <v>0</v>
      </c>
    </row>
    <row r="18" spans="1:11" ht="27" customHeight="1" x14ac:dyDescent="0.3">
      <c r="A18" s="7">
        <v>13000000</v>
      </c>
      <c r="B18" s="31" t="s">
        <v>103</v>
      </c>
      <c r="C18" s="8">
        <f>C19+C22+C25</f>
        <v>669944</v>
      </c>
      <c r="D18" s="8">
        <f>D19+D22+D25</f>
        <v>597448.77999999991</v>
      </c>
      <c r="E18" s="75">
        <f t="shared" ref="E18:E27" si="5">IF(C18=0,0,D18/C18*100)</f>
        <v>89.178913461423619</v>
      </c>
      <c r="F18" s="8">
        <f t="shared" ref="F18:F27" si="6">D18-C18</f>
        <v>-72495.220000000088</v>
      </c>
      <c r="G18" s="8">
        <f>G19+G22+G25</f>
        <v>541.27</v>
      </c>
      <c r="H18" s="75">
        <f t="shared" si="1"/>
        <v>110379.06774807395</v>
      </c>
      <c r="I18" s="8">
        <f t="shared" ref="I18:I27" si="7">D18-G18</f>
        <v>596907.50999999989</v>
      </c>
      <c r="J18" s="81">
        <f t="shared" si="3"/>
        <v>0.3</v>
      </c>
    </row>
    <row r="19" spans="1:11" ht="23.25" x14ac:dyDescent="0.3">
      <c r="A19" s="9">
        <v>13010000</v>
      </c>
      <c r="B19" s="32" t="s">
        <v>104</v>
      </c>
      <c r="C19" s="10">
        <f>SUM(C20:C21)</f>
        <v>667200</v>
      </c>
      <c r="D19" s="10">
        <f>SUM(D20:D21)</f>
        <v>576882.19999999995</v>
      </c>
      <c r="E19" s="76">
        <f t="shared" si="5"/>
        <v>86.463159472422063</v>
      </c>
      <c r="F19" s="10">
        <f t="shared" si="6"/>
        <v>-90317.800000000047</v>
      </c>
      <c r="G19" s="10">
        <f>SUM(G20:G21)</f>
        <v>0</v>
      </c>
      <c r="H19" s="76">
        <f t="shared" si="1"/>
        <v>0</v>
      </c>
      <c r="I19" s="10">
        <f t="shared" si="7"/>
        <v>576882.19999999995</v>
      </c>
      <c r="J19" s="81">
        <f t="shared" si="3"/>
        <v>0.3</v>
      </c>
    </row>
    <row r="20" spans="1:11" ht="46.5" x14ac:dyDescent="0.3">
      <c r="A20" s="18">
        <v>13010100</v>
      </c>
      <c r="B20" s="58" t="s">
        <v>151</v>
      </c>
      <c r="C20" s="12">
        <v>0</v>
      </c>
      <c r="D20" s="12">
        <v>30486.7</v>
      </c>
      <c r="E20" s="74">
        <f>IF(C20=0,0,D20/C20*100)</f>
        <v>0</v>
      </c>
      <c r="F20" s="13">
        <f>D20-C20</f>
        <v>30486.7</v>
      </c>
      <c r="G20" s="12">
        <v>0</v>
      </c>
      <c r="H20" s="74">
        <f>IF(G20&lt;0,0,IF(D20&lt;0,0,IF(G20=0,0,(IF(D20=0,0,(D20/G20)*100)))))</f>
        <v>0</v>
      </c>
      <c r="I20" s="13">
        <f>D20-G20</f>
        <v>30486.7</v>
      </c>
      <c r="J20" s="81"/>
    </row>
    <row r="21" spans="1:11" ht="72.75" customHeight="1" x14ac:dyDescent="0.3">
      <c r="A21" s="18">
        <v>13010200</v>
      </c>
      <c r="B21" s="58" t="s">
        <v>105</v>
      </c>
      <c r="C21" s="12">
        <v>667200</v>
      </c>
      <c r="D21" s="12">
        <v>546395.5</v>
      </c>
      <c r="E21" s="74">
        <f t="shared" si="5"/>
        <v>81.893809952038367</v>
      </c>
      <c r="F21" s="13">
        <f t="shared" si="6"/>
        <v>-120804.5</v>
      </c>
      <c r="G21" s="12">
        <v>0</v>
      </c>
      <c r="H21" s="74">
        <f t="shared" si="1"/>
        <v>0</v>
      </c>
      <c r="I21" s="13">
        <f t="shared" si="7"/>
        <v>546395.5</v>
      </c>
      <c r="J21" s="81">
        <f>ROUND((D21/$D$124)*100,1)</f>
        <v>0.3</v>
      </c>
    </row>
    <row r="22" spans="1:11" ht="23.25" x14ac:dyDescent="0.3">
      <c r="A22" s="9">
        <v>13020000</v>
      </c>
      <c r="B22" s="32" t="s">
        <v>106</v>
      </c>
      <c r="C22" s="10">
        <f>SUM(C23:C24)</f>
        <v>2644</v>
      </c>
      <c r="D22" s="10">
        <f>SUM(D23:D24)</f>
        <v>3914.9500000000003</v>
      </c>
      <c r="E22" s="76">
        <f t="shared" si="5"/>
        <v>148.0692133131619</v>
      </c>
      <c r="F22" s="10">
        <f t="shared" si="6"/>
        <v>1270.9500000000003</v>
      </c>
      <c r="G22" s="10">
        <f>SUM(G23:G24)</f>
        <v>497.94</v>
      </c>
      <c r="H22" s="76">
        <f t="shared" si="1"/>
        <v>786.22926457002859</v>
      </c>
      <c r="I22" s="10">
        <f t="shared" si="7"/>
        <v>3417.01</v>
      </c>
      <c r="J22" s="81">
        <f>ROUND((D22/$D$124)*100,1)</f>
        <v>0</v>
      </c>
    </row>
    <row r="23" spans="1:11" ht="27.75" customHeight="1" x14ac:dyDescent="0.3">
      <c r="A23" s="18">
        <v>13020200</v>
      </c>
      <c r="B23" s="58" t="s">
        <v>107</v>
      </c>
      <c r="C23" s="12">
        <v>1077</v>
      </c>
      <c r="D23" s="12">
        <v>1618.15</v>
      </c>
      <c r="E23" s="74">
        <f t="shared" si="5"/>
        <v>150.24605385329619</v>
      </c>
      <c r="F23" s="13">
        <f t="shared" si="6"/>
        <v>541.15000000000009</v>
      </c>
      <c r="G23" s="12">
        <v>497.94</v>
      </c>
      <c r="H23" s="74">
        <f t="shared" si="1"/>
        <v>324.96887175161669</v>
      </c>
      <c r="I23" s="13">
        <f t="shared" si="7"/>
        <v>1120.21</v>
      </c>
      <c r="J23" s="81">
        <f>ROUND((D23/$D$124)*100,1)</f>
        <v>0</v>
      </c>
    </row>
    <row r="24" spans="1:11" ht="46.5" x14ac:dyDescent="0.3">
      <c r="A24" s="18">
        <v>13020400</v>
      </c>
      <c r="B24" s="58" t="s">
        <v>108</v>
      </c>
      <c r="C24" s="12">
        <v>1567</v>
      </c>
      <c r="D24" s="12">
        <v>2296.8000000000002</v>
      </c>
      <c r="E24" s="74">
        <f t="shared" si="5"/>
        <v>146.57306955966817</v>
      </c>
      <c r="F24" s="13">
        <f t="shared" si="6"/>
        <v>729.80000000000018</v>
      </c>
      <c r="G24" s="12">
        <v>0</v>
      </c>
      <c r="H24" s="74">
        <f t="shared" si="1"/>
        <v>0</v>
      </c>
      <c r="I24" s="13">
        <f t="shared" si="7"/>
        <v>2296.8000000000002</v>
      </c>
      <c r="J24" s="81">
        <f>ROUND((D24/$D$124)*100,1)</f>
        <v>0</v>
      </c>
      <c r="K24" s="53"/>
    </row>
    <row r="25" spans="1:11" ht="23.25" x14ac:dyDescent="0.3">
      <c r="A25" s="9">
        <v>13030000</v>
      </c>
      <c r="B25" s="32" t="s">
        <v>109</v>
      </c>
      <c r="C25" s="10">
        <f>SUM(C26:C27)</f>
        <v>100</v>
      </c>
      <c r="D25" s="10">
        <f>SUM(D26:D27)</f>
        <v>16651.63</v>
      </c>
      <c r="E25" s="76">
        <f t="shared" si="5"/>
        <v>16651.63</v>
      </c>
      <c r="F25" s="10">
        <f t="shared" si="6"/>
        <v>16551.63</v>
      </c>
      <c r="G25" s="10">
        <f>SUM(G26:G27)</f>
        <v>43.33</v>
      </c>
      <c r="H25" s="76">
        <f t="shared" si="1"/>
        <v>38429.794599584588</v>
      </c>
      <c r="I25" s="10">
        <f t="shared" si="7"/>
        <v>16608.3</v>
      </c>
      <c r="J25" s="81">
        <f>ROUND((D25/$D$124)*100,1)</f>
        <v>0</v>
      </c>
    </row>
    <row r="26" spans="1:11" ht="46.5" x14ac:dyDescent="0.3">
      <c r="A26" s="18">
        <v>13030100</v>
      </c>
      <c r="B26" s="58" t="s">
        <v>152</v>
      </c>
      <c r="C26" s="12">
        <v>0</v>
      </c>
      <c r="D26" s="12">
        <v>12232.76</v>
      </c>
      <c r="E26" s="74">
        <f>IF(C26=0,0,D26/C26*100)</f>
        <v>0</v>
      </c>
      <c r="F26" s="13">
        <f>D26-C26</f>
        <v>12232.76</v>
      </c>
      <c r="G26" s="12">
        <v>0</v>
      </c>
      <c r="H26" s="74">
        <f>IF(G26&lt;0,0,IF(D26&lt;0,0,IF(G26=0,0,(IF(D26=0,0,(D26/G26)*100)))))</f>
        <v>0</v>
      </c>
      <c r="I26" s="13">
        <f>D26-G26</f>
        <v>12232.76</v>
      </c>
      <c r="J26" s="81"/>
    </row>
    <row r="27" spans="1:11" ht="46.5" x14ac:dyDescent="0.3">
      <c r="A27" s="18">
        <v>13030200</v>
      </c>
      <c r="B27" s="58" t="s">
        <v>153</v>
      </c>
      <c r="C27" s="12">
        <v>100</v>
      </c>
      <c r="D27" s="12">
        <v>4418.87</v>
      </c>
      <c r="E27" s="74">
        <f t="shared" si="5"/>
        <v>4418.87</v>
      </c>
      <c r="F27" s="13">
        <f t="shared" si="6"/>
        <v>4318.87</v>
      </c>
      <c r="G27" s="12">
        <v>43.33</v>
      </c>
      <c r="H27" s="74">
        <f t="shared" si="1"/>
        <v>10198.176782829449</v>
      </c>
      <c r="I27" s="13">
        <f t="shared" si="7"/>
        <v>4375.54</v>
      </c>
      <c r="J27" s="81">
        <f t="shared" ref="J27:J58" si="8">ROUND((D27/$D$124)*100,1)</f>
        <v>0</v>
      </c>
    </row>
    <row r="28" spans="1:11" ht="22.5" x14ac:dyDescent="0.3">
      <c r="A28" s="7">
        <v>14000000</v>
      </c>
      <c r="B28" s="31" t="s">
        <v>11</v>
      </c>
      <c r="C28" s="8">
        <f>C29+C31+C33</f>
        <v>17194200</v>
      </c>
      <c r="D28" s="8">
        <f>D29+D31+D33</f>
        <v>20030201.07</v>
      </c>
      <c r="E28" s="75">
        <f t="shared" si="4"/>
        <v>116.49394022402903</v>
      </c>
      <c r="F28" s="8">
        <f t="shared" si="0"/>
        <v>2836001.0700000003</v>
      </c>
      <c r="G28" s="8">
        <f>G29+G31+G33</f>
        <v>18837550.289999999</v>
      </c>
      <c r="H28" s="75">
        <f t="shared" si="1"/>
        <v>106.33124138563348</v>
      </c>
      <c r="I28" s="8">
        <f t="shared" si="2"/>
        <v>1192650.7800000012</v>
      </c>
      <c r="J28" s="81">
        <f t="shared" si="8"/>
        <v>9.9</v>
      </c>
    </row>
    <row r="29" spans="1:11" ht="23.25" x14ac:dyDescent="0.3">
      <c r="A29" s="9">
        <v>14020000</v>
      </c>
      <c r="B29" s="32" t="s">
        <v>123</v>
      </c>
      <c r="C29" s="10">
        <f>C30</f>
        <v>1394700</v>
      </c>
      <c r="D29" s="10">
        <f>D30</f>
        <v>1675786.89</v>
      </c>
      <c r="E29" s="76">
        <f t="shared" si="4"/>
        <v>120.1539320283932</v>
      </c>
      <c r="F29" s="10">
        <f t="shared" si="0"/>
        <v>281086.8899999999</v>
      </c>
      <c r="G29" s="10">
        <f>G30</f>
        <v>1849484.44</v>
      </c>
      <c r="H29" s="76">
        <f t="shared" si="1"/>
        <v>90.60832596136899</v>
      </c>
      <c r="I29" s="10">
        <f t="shared" si="2"/>
        <v>-173697.55000000005</v>
      </c>
      <c r="J29" s="81">
        <f t="shared" si="8"/>
        <v>0.8</v>
      </c>
    </row>
    <row r="30" spans="1:11" ht="23.25" x14ac:dyDescent="0.3">
      <c r="A30" s="18">
        <v>14021900</v>
      </c>
      <c r="B30" s="58" t="s">
        <v>124</v>
      </c>
      <c r="C30" s="22">
        <v>1394700</v>
      </c>
      <c r="D30" s="22">
        <v>1675786.89</v>
      </c>
      <c r="E30" s="74">
        <f t="shared" si="4"/>
        <v>120.1539320283932</v>
      </c>
      <c r="F30" s="13">
        <f t="shared" si="0"/>
        <v>281086.8899999999</v>
      </c>
      <c r="G30" s="22">
        <v>1849484.44</v>
      </c>
      <c r="H30" s="74">
        <f t="shared" si="1"/>
        <v>90.60832596136899</v>
      </c>
      <c r="I30" s="13">
        <f t="shared" si="2"/>
        <v>-173697.55000000005</v>
      </c>
      <c r="J30" s="81">
        <f t="shared" si="8"/>
        <v>0.8</v>
      </c>
    </row>
    <row r="31" spans="1:11" ht="46.5" x14ac:dyDescent="0.3">
      <c r="A31" s="9">
        <v>14030000</v>
      </c>
      <c r="B31" s="32" t="s">
        <v>125</v>
      </c>
      <c r="C31" s="10">
        <f>C32</f>
        <v>5229900</v>
      </c>
      <c r="D31" s="10">
        <f>D32</f>
        <v>7215962.9900000002</v>
      </c>
      <c r="E31" s="76">
        <f t="shared" si="4"/>
        <v>137.97516185777931</v>
      </c>
      <c r="F31" s="10">
        <f t="shared" si="0"/>
        <v>1986062.9900000002</v>
      </c>
      <c r="G31" s="10">
        <f>G32</f>
        <v>7392235.3200000003</v>
      </c>
      <c r="H31" s="76">
        <f t="shared" si="1"/>
        <v>97.615439412174993</v>
      </c>
      <c r="I31" s="10">
        <f t="shared" si="2"/>
        <v>-176272.33000000007</v>
      </c>
      <c r="J31" s="81">
        <f t="shared" si="8"/>
        <v>3.6</v>
      </c>
    </row>
    <row r="32" spans="1:11" ht="23.25" x14ac:dyDescent="0.3">
      <c r="A32" s="18">
        <v>14031900</v>
      </c>
      <c r="B32" s="58" t="s">
        <v>124</v>
      </c>
      <c r="C32" s="22">
        <v>5229900</v>
      </c>
      <c r="D32" s="22">
        <v>7215962.9900000002</v>
      </c>
      <c r="E32" s="74">
        <f t="shared" si="4"/>
        <v>137.97516185777931</v>
      </c>
      <c r="F32" s="13">
        <f t="shared" si="0"/>
        <v>1986062.9900000002</v>
      </c>
      <c r="G32" s="22">
        <v>7392235.3200000003</v>
      </c>
      <c r="H32" s="74">
        <f t="shared" si="1"/>
        <v>97.615439412174993</v>
      </c>
      <c r="I32" s="13">
        <f t="shared" si="2"/>
        <v>-176272.33000000007</v>
      </c>
      <c r="J32" s="81">
        <f t="shared" si="8"/>
        <v>3.6</v>
      </c>
    </row>
    <row r="33" spans="1:10" ht="46.5" x14ac:dyDescent="0.3">
      <c r="A33" s="9">
        <v>14040000</v>
      </c>
      <c r="B33" s="32" t="s">
        <v>12</v>
      </c>
      <c r="C33" s="10">
        <v>10569600</v>
      </c>
      <c r="D33" s="10">
        <v>11138451.189999999</v>
      </c>
      <c r="E33" s="76">
        <f t="shared" si="4"/>
        <v>105.38195570314866</v>
      </c>
      <c r="F33" s="10">
        <f t="shared" si="0"/>
        <v>568851.18999999948</v>
      </c>
      <c r="G33" s="10">
        <v>9595830.5299999993</v>
      </c>
      <c r="H33" s="76">
        <f t="shared" si="1"/>
        <v>116.07594731042003</v>
      </c>
      <c r="I33" s="10">
        <f t="shared" si="2"/>
        <v>1542620.6600000001</v>
      </c>
      <c r="J33" s="81">
        <f t="shared" si="8"/>
        <v>5.5</v>
      </c>
    </row>
    <row r="34" spans="1:10" ht="22.5" x14ac:dyDescent="0.3">
      <c r="A34" s="7">
        <v>18000000</v>
      </c>
      <c r="B34" s="31" t="s">
        <v>13</v>
      </c>
      <c r="C34" s="8">
        <f>C35+C49+C52+C60</f>
        <v>85599552</v>
      </c>
      <c r="D34" s="8">
        <f>D35+D49+D52+D60</f>
        <v>93517580.539999992</v>
      </c>
      <c r="E34" s="75">
        <f t="shared" si="4"/>
        <v>109.25008175276429</v>
      </c>
      <c r="F34" s="8">
        <f t="shared" si="0"/>
        <v>7918028.5399999917</v>
      </c>
      <c r="G34" s="8">
        <f>G35+G49+G52+G60</f>
        <v>66166294.020000003</v>
      </c>
      <c r="H34" s="75">
        <f t="shared" si="1"/>
        <v>141.33718976573263</v>
      </c>
      <c r="I34" s="8">
        <f t="shared" si="2"/>
        <v>27351286.519999988</v>
      </c>
      <c r="J34" s="81">
        <f t="shared" si="8"/>
        <v>46.3</v>
      </c>
    </row>
    <row r="35" spans="1:10" ht="23.25" x14ac:dyDescent="0.3">
      <c r="A35" s="9">
        <v>18010000</v>
      </c>
      <c r="B35" s="32" t="s">
        <v>14</v>
      </c>
      <c r="C35" s="10">
        <f>C36+C41+C46</f>
        <v>42172717</v>
      </c>
      <c r="D35" s="10">
        <f>D36+D41+D46</f>
        <v>48907449.299999997</v>
      </c>
      <c r="E35" s="76">
        <f t="shared" si="4"/>
        <v>115.9694057653435</v>
      </c>
      <c r="F35" s="10">
        <f t="shared" si="0"/>
        <v>6734732.299999997</v>
      </c>
      <c r="G35" s="10">
        <f>G36+G41+G46</f>
        <v>35384413.440000005</v>
      </c>
      <c r="H35" s="76">
        <f t="shared" si="1"/>
        <v>138.21749336874126</v>
      </c>
      <c r="I35" s="10">
        <f t="shared" si="2"/>
        <v>13523035.859999992</v>
      </c>
      <c r="J35" s="81">
        <f t="shared" si="8"/>
        <v>24.2</v>
      </c>
    </row>
    <row r="36" spans="1:10" s="88" customFormat="1" ht="24.75" x14ac:dyDescent="0.3">
      <c r="A36" s="84"/>
      <c r="B36" s="84" t="s">
        <v>102</v>
      </c>
      <c r="C36" s="85">
        <f>SUM(C37:C40)</f>
        <v>5445065</v>
      </c>
      <c r="D36" s="85">
        <f>SUM(D37:D40)</f>
        <v>6447342.8499999996</v>
      </c>
      <c r="E36" s="86">
        <f t="shared" si="4"/>
        <v>118.40708696774051</v>
      </c>
      <c r="F36" s="85">
        <f t="shared" si="0"/>
        <v>1002277.8499999996</v>
      </c>
      <c r="G36" s="85">
        <f>SUM(G37:G40)</f>
        <v>4422124.18</v>
      </c>
      <c r="H36" s="86">
        <f t="shared" si="1"/>
        <v>145.7974174302812</v>
      </c>
      <c r="I36" s="85">
        <f t="shared" si="2"/>
        <v>2025218.67</v>
      </c>
      <c r="J36" s="87">
        <f t="shared" si="8"/>
        <v>3.2</v>
      </c>
    </row>
    <row r="37" spans="1:10" ht="49.5" customHeight="1" x14ac:dyDescent="0.3">
      <c r="A37" s="11">
        <v>18010100</v>
      </c>
      <c r="B37" s="33" t="s">
        <v>15</v>
      </c>
      <c r="C37" s="12">
        <v>152665</v>
      </c>
      <c r="D37" s="12">
        <v>172195.05</v>
      </c>
      <c r="E37" s="74">
        <f t="shared" si="4"/>
        <v>112.79274882913568</v>
      </c>
      <c r="F37" s="13">
        <f t="shared" si="0"/>
        <v>19530.049999999988</v>
      </c>
      <c r="G37" s="12">
        <v>79037.399999999994</v>
      </c>
      <c r="H37" s="74">
        <f t="shared" si="1"/>
        <v>217.86527643874925</v>
      </c>
      <c r="I37" s="13">
        <f t="shared" si="2"/>
        <v>93157.65</v>
      </c>
      <c r="J37" s="81">
        <f t="shared" si="8"/>
        <v>0.1</v>
      </c>
    </row>
    <row r="38" spans="1:10" ht="49.5" customHeight="1" x14ac:dyDescent="0.3">
      <c r="A38" s="11">
        <v>18010200</v>
      </c>
      <c r="B38" s="33" t="s">
        <v>16</v>
      </c>
      <c r="C38" s="12">
        <v>1994800</v>
      </c>
      <c r="D38" s="12">
        <v>2154484.44</v>
      </c>
      <c r="E38" s="74">
        <f t="shared" si="4"/>
        <v>108.00503509123722</v>
      </c>
      <c r="F38" s="13">
        <f t="shared" si="0"/>
        <v>159684.43999999994</v>
      </c>
      <c r="G38" s="12">
        <v>1875345.95</v>
      </c>
      <c r="H38" s="74">
        <f t="shared" si="1"/>
        <v>114.88463981805597</v>
      </c>
      <c r="I38" s="13">
        <f t="shared" si="2"/>
        <v>279138.49</v>
      </c>
      <c r="J38" s="81">
        <f t="shared" si="8"/>
        <v>1.1000000000000001</v>
      </c>
    </row>
    <row r="39" spans="1:10" ht="49.5" customHeight="1" x14ac:dyDescent="0.3">
      <c r="A39" s="11">
        <v>18010300</v>
      </c>
      <c r="B39" s="33" t="s">
        <v>17</v>
      </c>
      <c r="C39" s="12">
        <v>489900</v>
      </c>
      <c r="D39" s="12">
        <v>829474.13</v>
      </c>
      <c r="E39" s="74">
        <f t="shared" si="4"/>
        <v>169.31498877321903</v>
      </c>
      <c r="F39" s="13">
        <f t="shared" si="0"/>
        <v>339574.13</v>
      </c>
      <c r="G39" s="12">
        <v>297053.21000000002</v>
      </c>
      <c r="H39" s="74">
        <f t="shared" si="1"/>
        <v>279.23419174632045</v>
      </c>
      <c r="I39" s="13">
        <f t="shared" si="2"/>
        <v>532420.91999999993</v>
      </c>
      <c r="J39" s="81">
        <f t="shared" si="8"/>
        <v>0.4</v>
      </c>
    </row>
    <row r="40" spans="1:10" ht="49.5" customHeight="1" x14ac:dyDescent="0.3">
      <c r="A40" s="41">
        <v>18010400</v>
      </c>
      <c r="B40" s="42" t="s">
        <v>18</v>
      </c>
      <c r="C40" s="43">
        <v>2807700</v>
      </c>
      <c r="D40" s="43">
        <v>3291189.23</v>
      </c>
      <c r="E40" s="77">
        <f t="shared" si="4"/>
        <v>117.22011717776115</v>
      </c>
      <c r="F40" s="44">
        <f t="shared" si="0"/>
        <v>483489.23</v>
      </c>
      <c r="G40" s="43">
        <v>2170687.62</v>
      </c>
      <c r="H40" s="77">
        <f t="shared" si="1"/>
        <v>151.61966188391492</v>
      </c>
      <c r="I40" s="44">
        <f t="shared" si="2"/>
        <v>1120501.6099999999</v>
      </c>
      <c r="J40" s="81">
        <f t="shared" si="8"/>
        <v>1.6</v>
      </c>
    </row>
    <row r="41" spans="1:10" s="88" customFormat="1" ht="24.75" x14ac:dyDescent="0.3">
      <c r="A41" s="84"/>
      <c r="B41" s="84" t="s">
        <v>100</v>
      </c>
      <c r="C41" s="85">
        <f>SUM(C42:C45)</f>
        <v>36368296</v>
      </c>
      <c r="D41" s="85">
        <f>SUM(D42:D45)</f>
        <v>42262600.379999995</v>
      </c>
      <c r="E41" s="86">
        <f>IF(C41=0,0,D41/C41*100)</f>
        <v>116.20726024667198</v>
      </c>
      <c r="F41" s="85">
        <f>D41-C41</f>
        <v>5894304.3799999952</v>
      </c>
      <c r="G41" s="85">
        <f>SUM(G42:G45)</f>
        <v>30650235.370000005</v>
      </c>
      <c r="H41" s="86">
        <f t="shared" si="1"/>
        <v>137.8867074585861</v>
      </c>
      <c r="I41" s="85">
        <f>D41-G41</f>
        <v>11612365.00999999</v>
      </c>
      <c r="J41" s="87">
        <f t="shared" si="8"/>
        <v>20.9</v>
      </c>
    </row>
    <row r="42" spans="1:10" ht="23.25" x14ac:dyDescent="0.3">
      <c r="A42" s="11">
        <v>18010500</v>
      </c>
      <c r="B42" s="33" t="s">
        <v>19</v>
      </c>
      <c r="C42" s="12">
        <v>20044396</v>
      </c>
      <c r="D42" s="12">
        <v>23307433.739999998</v>
      </c>
      <c r="E42" s="74">
        <f t="shared" si="4"/>
        <v>116.27905245935072</v>
      </c>
      <c r="F42" s="13">
        <f t="shared" si="0"/>
        <v>3263037.7399999984</v>
      </c>
      <c r="G42" s="12">
        <v>17446191.850000001</v>
      </c>
      <c r="H42" s="74">
        <f t="shared" si="1"/>
        <v>133.59611048871963</v>
      </c>
      <c r="I42" s="13">
        <f t="shared" si="2"/>
        <v>5861241.8899999969</v>
      </c>
      <c r="J42" s="81">
        <f t="shared" si="8"/>
        <v>11.5</v>
      </c>
    </row>
    <row r="43" spans="1:10" ht="23.25" x14ac:dyDescent="0.3">
      <c r="A43" s="11">
        <v>18010600</v>
      </c>
      <c r="B43" s="33" t="s">
        <v>20</v>
      </c>
      <c r="C43" s="12">
        <v>11434500</v>
      </c>
      <c r="D43" s="12">
        <v>13955947.970000001</v>
      </c>
      <c r="E43" s="74">
        <f t="shared" si="4"/>
        <v>122.05123066159432</v>
      </c>
      <c r="F43" s="13">
        <f t="shared" si="0"/>
        <v>2521447.9700000007</v>
      </c>
      <c r="G43" s="12">
        <v>9699995.4199999999</v>
      </c>
      <c r="H43" s="74">
        <f t="shared" si="1"/>
        <v>143.87582020116048</v>
      </c>
      <c r="I43" s="13">
        <f t="shared" si="2"/>
        <v>4255952.5500000007</v>
      </c>
      <c r="J43" s="81">
        <f t="shared" si="8"/>
        <v>6.9</v>
      </c>
    </row>
    <row r="44" spans="1:10" ht="23.25" x14ac:dyDescent="0.3">
      <c r="A44" s="11">
        <v>18010700</v>
      </c>
      <c r="B44" s="33" t="s">
        <v>21</v>
      </c>
      <c r="C44" s="12">
        <v>2828700</v>
      </c>
      <c r="D44" s="12">
        <v>2896672.58</v>
      </c>
      <c r="E44" s="74">
        <f t="shared" si="4"/>
        <v>102.40296178456536</v>
      </c>
      <c r="F44" s="13">
        <f t="shared" si="0"/>
        <v>67972.580000000075</v>
      </c>
      <c r="G44" s="12">
        <v>1521525.07</v>
      </c>
      <c r="H44" s="74">
        <f t="shared" si="1"/>
        <v>190.37954990777772</v>
      </c>
      <c r="I44" s="13">
        <f t="shared" si="2"/>
        <v>1375147.51</v>
      </c>
      <c r="J44" s="81">
        <f t="shared" si="8"/>
        <v>1.4</v>
      </c>
    </row>
    <row r="45" spans="1:10" ht="23.25" x14ac:dyDescent="0.3">
      <c r="A45" s="11">
        <v>18010900</v>
      </c>
      <c r="B45" s="33" t="s">
        <v>22</v>
      </c>
      <c r="C45" s="12">
        <v>2060700</v>
      </c>
      <c r="D45" s="12">
        <v>2102546.09</v>
      </c>
      <c r="E45" s="74">
        <f t="shared" si="4"/>
        <v>102.030673557529</v>
      </c>
      <c r="F45" s="13">
        <f t="shared" si="0"/>
        <v>41846.089999999851</v>
      </c>
      <c r="G45" s="12">
        <v>1982523.03</v>
      </c>
      <c r="H45" s="74">
        <f t="shared" si="1"/>
        <v>106.05405627999185</v>
      </c>
      <c r="I45" s="13">
        <f t="shared" si="2"/>
        <v>120023.05999999982</v>
      </c>
      <c r="J45" s="81">
        <f t="shared" si="8"/>
        <v>1</v>
      </c>
    </row>
    <row r="46" spans="1:10" s="88" customFormat="1" ht="24.75" x14ac:dyDescent="0.3">
      <c r="A46" s="84"/>
      <c r="B46" s="84" t="s">
        <v>101</v>
      </c>
      <c r="C46" s="85">
        <f>SUM(C47:C48)</f>
        <v>359356</v>
      </c>
      <c r="D46" s="85">
        <f>SUM(D47:D48)</f>
        <v>197506.07</v>
      </c>
      <c r="E46" s="86">
        <f t="shared" si="4"/>
        <v>54.961116552944709</v>
      </c>
      <c r="F46" s="85">
        <f t="shared" si="0"/>
        <v>-161849.93</v>
      </c>
      <c r="G46" s="85">
        <f>SUM(G47:G48)</f>
        <v>312053.89</v>
      </c>
      <c r="H46" s="86">
        <f t="shared" si="1"/>
        <v>63.292295442944166</v>
      </c>
      <c r="I46" s="85">
        <f t="shared" si="2"/>
        <v>-114547.82</v>
      </c>
      <c r="J46" s="87">
        <f t="shared" si="8"/>
        <v>0.1</v>
      </c>
    </row>
    <row r="47" spans="1:10" ht="23.25" x14ac:dyDescent="0.3">
      <c r="A47" s="45">
        <v>18011000</v>
      </c>
      <c r="B47" s="46" t="s">
        <v>23</v>
      </c>
      <c r="C47" s="47">
        <v>329356</v>
      </c>
      <c r="D47" s="47">
        <v>162839.4</v>
      </c>
      <c r="E47" s="78">
        <f t="shared" si="4"/>
        <v>49.441759069213859</v>
      </c>
      <c r="F47" s="48">
        <f t="shared" si="0"/>
        <v>-166516.6</v>
      </c>
      <c r="G47" s="47">
        <v>271970.56</v>
      </c>
      <c r="H47" s="78">
        <f t="shared" si="1"/>
        <v>59.873906940515909</v>
      </c>
      <c r="I47" s="48">
        <f t="shared" si="2"/>
        <v>-109131.16</v>
      </c>
      <c r="J47" s="81">
        <f t="shared" si="8"/>
        <v>0.1</v>
      </c>
    </row>
    <row r="48" spans="1:10" ht="23.25" x14ac:dyDescent="0.3">
      <c r="A48" s="11">
        <v>18011100</v>
      </c>
      <c r="B48" s="33" t="s">
        <v>24</v>
      </c>
      <c r="C48" s="12">
        <v>30000</v>
      </c>
      <c r="D48" s="12">
        <v>34666.67</v>
      </c>
      <c r="E48" s="74">
        <f t="shared" si="4"/>
        <v>115.55556666666666</v>
      </c>
      <c r="F48" s="13">
        <f t="shared" si="0"/>
        <v>4666.6699999999983</v>
      </c>
      <c r="G48" s="12">
        <v>40083.33</v>
      </c>
      <c r="H48" s="74">
        <f t="shared" si="1"/>
        <v>86.48650199471949</v>
      </c>
      <c r="I48" s="13">
        <f t="shared" si="2"/>
        <v>-5416.6600000000035</v>
      </c>
      <c r="J48" s="81">
        <f t="shared" si="8"/>
        <v>0</v>
      </c>
    </row>
    <row r="49" spans="1:11" ht="23.25" x14ac:dyDescent="0.3">
      <c r="A49" s="9">
        <v>18030000</v>
      </c>
      <c r="B49" s="32" t="s">
        <v>25</v>
      </c>
      <c r="C49" s="10">
        <f>SUM(C50:C51)</f>
        <v>30353</v>
      </c>
      <c r="D49" s="10">
        <f>SUM(D50:D51)</f>
        <v>48156.77</v>
      </c>
      <c r="E49" s="76">
        <f t="shared" si="4"/>
        <v>158.65571772147726</v>
      </c>
      <c r="F49" s="10">
        <f t="shared" si="0"/>
        <v>17803.769999999997</v>
      </c>
      <c r="G49" s="10">
        <f>SUM(G50:G51)</f>
        <v>27106.41</v>
      </c>
      <c r="H49" s="76">
        <f t="shared" si="1"/>
        <v>177.65823655733089</v>
      </c>
      <c r="I49" s="10">
        <f t="shared" si="2"/>
        <v>21050.359999999997</v>
      </c>
      <c r="J49" s="81">
        <f t="shared" si="8"/>
        <v>0</v>
      </c>
    </row>
    <row r="50" spans="1:11" ht="23.25" x14ac:dyDescent="0.3">
      <c r="A50" s="11">
        <v>18030100</v>
      </c>
      <c r="B50" s="33" t="s">
        <v>26</v>
      </c>
      <c r="C50" s="12">
        <v>20050</v>
      </c>
      <c r="D50" s="12">
        <v>38130.269999999997</v>
      </c>
      <c r="E50" s="74">
        <f t="shared" si="4"/>
        <v>190.17591022443889</v>
      </c>
      <c r="F50" s="13">
        <f t="shared" si="0"/>
        <v>18080.269999999997</v>
      </c>
      <c r="G50" s="12">
        <v>16505.86</v>
      </c>
      <c r="H50" s="74">
        <f t="shared" si="1"/>
        <v>231.01050172484193</v>
      </c>
      <c r="I50" s="13">
        <f t="shared" si="2"/>
        <v>21624.409999999996</v>
      </c>
      <c r="J50" s="81">
        <f t="shared" si="8"/>
        <v>0</v>
      </c>
    </row>
    <row r="51" spans="1:11" ht="23.25" x14ac:dyDescent="0.3">
      <c r="A51" s="11">
        <v>18030200</v>
      </c>
      <c r="B51" s="33" t="s">
        <v>27</v>
      </c>
      <c r="C51" s="12">
        <v>10303</v>
      </c>
      <c r="D51" s="12">
        <v>10026.5</v>
      </c>
      <c r="E51" s="74">
        <f t="shared" si="4"/>
        <v>97.316315636222456</v>
      </c>
      <c r="F51" s="13">
        <f t="shared" si="0"/>
        <v>-276.5</v>
      </c>
      <c r="G51" s="12">
        <v>10600.55</v>
      </c>
      <c r="H51" s="74">
        <f t="shared" si="1"/>
        <v>94.584714944035937</v>
      </c>
      <c r="I51" s="13">
        <f t="shared" si="2"/>
        <v>-574.04999999999927</v>
      </c>
      <c r="J51" s="81">
        <f t="shared" si="8"/>
        <v>0</v>
      </c>
    </row>
    <row r="52" spans="1:11" ht="46.5" x14ac:dyDescent="0.3">
      <c r="A52" s="9">
        <v>18040000</v>
      </c>
      <c r="B52" s="32" t="s">
        <v>28</v>
      </c>
      <c r="C52" s="10">
        <f>SUM(C53:C59)</f>
        <v>0</v>
      </c>
      <c r="D52" s="10">
        <f>SUM(D53:D59)</f>
        <v>316.48</v>
      </c>
      <c r="E52" s="76">
        <f t="shared" si="4"/>
        <v>0</v>
      </c>
      <c r="F52" s="10">
        <f t="shared" si="0"/>
        <v>316.48</v>
      </c>
      <c r="G52" s="10">
        <f>SUM(G53:G59)</f>
        <v>0</v>
      </c>
      <c r="H52" s="76">
        <f t="shared" si="1"/>
        <v>0</v>
      </c>
      <c r="I52" s="10">
        <f t="shared" si="2"/>
        <v>316.48</v>
      </c>
      <c r="J52" s="81">
        <f t="shared" si="8"/>
        <v>0</v>
      </c>
    </row>
    <row r="53" spans="1:11" ht="46.5" x14ac:dyDescent="0.3">
      <c r="A53" s="11">
        <v>18040100</v>
      </c>
      <c r="B53" s="33" t="s">
        <v>29</v>
      </c>
      <c r="C53" s="12">
        <v>0</v>
      </c>
      <c r="D53" s="12">
        <v>316.48</v>
      </c>
      <c r="E53" s="74">
        <f t="shared" si="4"/>
        <v>0</v>
      </c>
      <c r="F53" s="13">
        <f t="shared" si="0"/>
        <v>316.48</v>
      </c>
      <c r="G53" s="12">
        <v>0</v>
      </c>
      <c r="H53" s="74">
        <f t="shared" si="1"/>
        <v>0</v>
      </c>
      <c r="I53" s="13">
        <f t="shared" si="2"/>
        <v>316.48</v>
      </c>
      <c r="J53" s="81">
        <f t="shared" si="8"/>
        <v>0</v>
      </c>
    </row>
    <row r="54" spans="1:11" ht="53.25" hidden="1" customHeight="1" x14ac:dyDescent="0.3">
      <c r="A54" s="11">
        <v>18040200</v>
      </c>
      <c r="B54" s="33" t="s">
        <v>30</v>
      </c>
      <c r="C54" s="12">
        <v>0</v>
      </c>
      <c r="D54" s="12">
        <v>0</v>
      </c>
      <c r="E54" s="74">
        <f t="shared" si="4"/>
        <v>0</v>
      </c>
      <c r="F54" s="13">
        <f t="shared" si="0"/>
        <v>0</v>
      </c>
      <c r="G54" s="12">
        <v>0</v>
      </c>
      <c r="H54" s="74">
        <f t="shared" si="1"/>
        <v>0</v>
      </c>
      <c r="I54" s="13">
        <f t="shared" si="2"/>
        <v>0</v>
      </c>
      <c r="J54" s="81">
        <f t="shared" si="8"/>
        <v>0</v>
      </c>
    </row>
    <row r="55" spans="1:11" ht="46.5" hidden="1" x14ac:dyDescent="0.3">
      <c r="A55" s="11">
        <v>18040600</v>
      </c>
      <c r="B55" s="33" t="s">
        <v>31</v>
      </c>
      <c r="C55" s="12">
        <v>0</v>
      </c>
      <c r="D55" s="12">
        <v>0</v>
      </c>
      <c r="E55" s="74">
        <f t="shared" si="4"/>
        <v>0</v>
      </c>
      <c r="F55" s="13">
        <f t="shared" si="0"/>
        <v>0</v>
      </c>
      <c r="G55" s="12">
        <v>0</v>
      </c>
      <c r="H55" s="74">
        <f t="shared" si="1"/>
        <v>0</v>
      </c>
      <c r="I55" s="13">
        <f t="shared" si="2"/>
        <v>0</v>
      </c>
      <c r="J55" s="81">
        <f t="shared" si="8"/>
        <v>0</v>
      </c>
    </row>
    <row r="56" spans="1:11" ht="46.5" hidden="1" x14ac:dyDescent="0.3">
      <c r="A56" s="11">
        <v>18040800</v>
      </c>
      <c r="B56" s="33" t="s">
        <v>32</v>
      </c>
      <c r="C56" s="12">
        <v>0</v>
      </c>
      <c r="D56" s="12">
        <v>0</v>
      </c>
      <c r="E56" s="74">
        <f t="shared" si="4"/>
        <v>0</v>
      </c>
      <c r="F56" s="13">
        <f t="shared" ref="F56:F92" si="9">D56-C56</f>
        <v>0</v>
      </c>
      <c r="G56" s="12">
        <v>0</v>
      </c>
      <c r="H56" s="74">
        <f t="shared" si="1"/>
        <v>0</v>
      </c>
      <c r="I56" s="13">
        <f t="shared" ref="I56:I92" si="10">D56-G56</f>
        <v>0</v>
      </c>
      <c r="J56" s="81">
        <f t="shared" si="8"/>
        <v>0</v>
      </c>
    </row>
    <row r="57" spans="1:11" ht="46.5" hidden="1" x14ac:dyDescent="0.3">
      <c r="A57" s="11">
        <v>18040900</v>
      </c>
      <c r="B57" s="33" t="s">
        <v>84</v>
      </c>
      <c r="C57" s="12">
        <v>0</v>
      </c>
      <c r="D57" s="12">
        <v>0</v>
      </c>
      <c r="E57" s="74">
        <f>IF(C57=0,0,D57/C57*100)</f>
        <v>0</v>
      </c>
      <c r="F57" s="13">
        <f t="shared" si="9"/>
        <v>0</v>
      </c>
      <c r="G57" s="12">
        <v>0</v>
      </c>
      <c r="H57" s="74">
        <f t="shared" si="1"/>
        <v>0</v>
      </c>
      <c r="I57" s="13">
        <f t="shared" si="10"/>
        <v>0</v>
      </c>
      <c r="J57" s="81">
        <f t="shared" si="8"/>
        <v>0</v>
      </c>
    </row>
    <row r="58" spans="1:11" ht="46.5" hidden="1" x14ac:dyDescent="0.3">
      <c r="A58" s="11">
        <v>18041700</v>
      </c>
      <c r="B58" s="33" t="s">
        <v>86</v>
      </c>
      <c r="C58" s="12">
        <v>0</v>
      </c>
      <c r="D58" s="12">
        <v>0</v>
      </c>
      <c r="E58" s="74">
        <f>IF(C58=0,0,D58/C58*100)</f>
        <v>0</v>
      </c>
      <c r="F58" s="13">
        <f t="shared" si="9"/>
        <v>0</v>
      </c>
      <c r="G58" s="12">
        <v>0</v>
      </c>
      <c r="H58" s="74">
        <f t="shared" si="1"/>
        <v>0</v>
      </c>
      <c r="I58" s="13">
        <f t="shared" si="10"/>
        <v>0</v>
      </c>
      <c r="J58" s="81">
        <f t="shared" si="8"/>
        <v>0</v>
      </c>
    </row>
    <row r="59" spans="1:11" ht="46.5" hidden="1" x14ac:dyDescent="0.3">
      <c r="A59" s="11">
        <v>18041800</v>
      </c>
      <c r="B59" s="33" t="s">
        <v>85</v>
      </c>
      <c r="C59" s="12">
        <v>0</v>
      </c>
      <c r="D59" s="12">
        <v>0</v>
      </c>
      <c r="E59" s="74">
        <f>IF(C59=0,0,D59/C59*100)</f>
        <v>0</v>
      </c>
      <c r="F59" s="13">
        <f t="shared" si="9"/>
        <v>0</v>
      </c>
      <c r="G59" s="12">
        <v>0</v>
      </c>
      <c r="H59" s="74">
        <f t="shared" si="1"/>
        <v>0</v>
      </c>
      <c r="I59" s="13">
        <f t="shared" si="10"/>
        <v>0</v>
      </c>
      <c r="J59" s="81">
        <f t="shared" ref="J59:J94" si="11">ROUND((D59/$D$124)*100,1)</f>
        <v>0</v>
      </c>
    </row>
    <row r="60" spans="1:11" ht="23.25" x14ac:dyDescent="0.3">
      <c r="A60" s="9">
        <v>18050000</v>
      </c>
      <c r="B60" s="32" t="s">
        <v>33</v>
      </c>
      <c r="C60" s="10">
        <f>SUM(C61:C65)</f>
        <v>43396482</v>
      </c>
      <c r="D60" s="10">
        <f>SUM(D61:D65)</f>
        <v>44561657.990000002</v>
      </c>
      <c r="E60" s="76">
        <f t="shared" si="4"/>
        <v>102.68495494634794</v>
      </c>
      <c r="F60" s="10">
        <f t="shared" si="9"/>
        <v>1165175.9900000021</v>
      </c>
      <c r="G60" s="10">
        <f>SUM(G61:G65)</f>
        <v>30754774.170000002</v>
      </c>
      <c r="H60" s="76">
        <f t="shared" si="1"/>
        <v>144.89346513709094</v>
      </c>
      <c r="I60" s="10">
        <f t="shared" si="10"/>
        <v>13806883.82</v>
      </c>
      <c r="J60" s="81">
        <f t="shared" si="11"/>
        <v>22.1</v>
      </c>
    </row>
    <row r="61" spans="1:11" ht="23.25" hidden="1" x14ac:dyDescent="0.3">
      <c r="A61" s="11">
        <v>18050100</v>
      </c>
      <c r="B61" s="33" t="s">
        <v>117</v>
      </c>
      <c r="C61" s="12">
        <v>0</v>
      </c>
      <c r="D61" s="12">
        <v>0</v>
      </c>
      <c r="E61" s="74">
        <f>IF(C61=0,0,D61/C61*100)</f>
        <v>0</v>
      </c>
      <c r="F61" s="13">
        <f>D61-C61</f>
        <v>0</v>
      </c>
      <c r="G61" s="12"/>
      <c r="H61" s="74">
        <f t="shared" si="1"/>
        <v>0</v>
      </c>
      <c r="I61" s="13">
        <f>D61-G61</f>
        <v>0</v>
      </c>
      <c r="J61" s="81">
        <f t="shared" si="11"/>
        <v>0</v>
      </c>
    </row>
    <row r="62" spans="1:11" ht="23.25" hidden="1" x14ac:dyDescent="0.3">
      <c r="A62" s="11">
        <v>18050200</v>
      </c>
      <c r="B62" s="33" t="s">
        <v>118</v>
      </c>
      <c r="C62" s="12">
        <v>0</v>
      </c>
      <c r="D62" s="12">
        <v>0</v>
      </c>
      <c r="E62" s="74">
        <f>IF(C62=0,0,D62/C62*100)</f>
        <v>0</v>
      </c>
      <c r="F62" s="13">
        <f t="shared" si="9"/>
        <v>0</v>
      </c>
      <c r="G62" s="12"/>
      <c r="H62" s="74">
        <f t="shared" si="1"/>
        <v>0</v>
      </c>
      <c r="I62" s="13">
        <f t="shared" si="10"/>
        <v>0</v>
      </c>
      <c r="J62" s="81">
        <f t="shared" si="11"/>
        <v>0</v>
      </c>
    </row>
    <row r="63" spans="1:11" ht="23.25" x14ac:dyDescent="0.3">
      <c r="A63" s="11">
        <v>18050300</v>
      </c>
      <c r="B63" s="33" t="s">
        <v>34</v>
      </c>
      <c r="C63" s="12">
        <v>3155793</v>
      </c>
      <c r="D63" s="12">
        <v>3320736.82</v>
      </c>
      <c r="E63" s="74">
        <f t="shared" si="4"/>
        <v>105.22669959658317</v>
      </c>
      <c r="F63" s="13">
        <f t="shared" si="9"/>
        <v>164943.81999999983</v>
      </c>
      <c r="G63" s="12">
        <v>2687587.23</v>
      </c>
      <c r="H63" s="74">
        <f t="shared" si="1"/>
        <v>123.55828986432562</v>
      </c>
      <c r="I63" s="13">
        <f t="shared" si="10"/>
        <v>633149.58999999985</v>
      </c>
      <c r="J63" s="81">
        <f t="shared" si="11"/>
        <v>1.6</v>
      </c>
      <c r="K63" s="53"/>
    </row>
    <row r="64" spans="1:11" ht="23.25" x14ac:dyDescent="0.3">
      <c r="A64" s="11">
        <v>18050400</v>
      </c>
      <c r="B64" s="33" t="s">
        <v>35</v>
      </c>
      <c r="C64" s="12">
        <v>40154004</v>
      </c>
      <c r="D64" s="12">
        <v>41182910.770000003</v>
      </c>
      <c r="E64" s="74">
        <f t="shared" si="4"/>
        <v>102.56240142328024</v>
      </c>
      <c r="F64" s="13">
        <f t="shared" si="9"/>
        <v>1028906.7700000033</v>
      </c>
      <c r="G64" s="12">
        <v>28067186.940000001</v>
      </c>
      <c r="H64" s="74">
        <f t="shared" si="1"/>
        <v>146.72974123854252</v>
      </c>
      <c r="I64" s="13">
        <f t="shared" si="10"/>
        <v>13115723.830000002</v>
      </c>
      <c r="J64" s="81">
        <f t="shared" si="11"/>
        <v>20.399999999999999</v>
      </c>
      <c r="K64" s="53"/>
    </row>
    <row r="65" spans="1:11" ht="69.75" x14ac:dyDescent="0.3">
      <c r="A65" s="11">
        <v>18050500</v>
      </c>
      <c r="B65" s="33" t="s">
        <v>119</v>
      </c>
      <c r="C65" s="12">
        <v>86685</v>
      </c>
      <c r="D65" s="12">
        <v>58010.400000000001</v>
      </c>
      <c r="E65" s="74">
        <f>IF(C65=0,0,D65/C65*100)</f>
        <v>66.920920574493863</v>
      </c>
      <c r="F65" s="13">
        <f>D65-C65</f>
        <v>-28674.6</v>
      </c>
      <c r="G65" s="12">
        <v>0</v>
      </c>
      <c r="H65" s="74">
        <f t="shared" si="1"/>
        <v>0</v>
      </c>
      <c r="I65" s="13">
        <f>D65-G65</f>
        <v>58010.400000000001</v>
      </c>
      <c r="J65" s="81">
        <f t="shared" si="11"/>
        <v>0</v>
      </c>
      <c r="K65" s="53"/>
    </row>
    <row r="66" spans="1:11" ht="22.5" hidden="1" x14ac:dyDescent="0.3">
      <c r="A66" s="7">
        <v>19000000</v>
      </c>
      <c r="B66" s="31" t="s">
        <v>129</v>
      </c>
      <c r="C66" s="8">
        <f>C67</f>
        <v>0</v>
      </c>
      <c r="D66" s="8">
        <f>D67</f>
        <v>0</v>
      </c>
      <c r="E66" s="75">
        <f>IF(C66=0,0,D66/C66*100)</f>
        <v>0</v>
      </c>
      <c r="F66" s="8">
        <f>D66-C66</f>
        <v>0</v>
      </c>
      <c r="G66" s="8">
        <f>G67</f>
        <v>0</v>
      </c>
      <c r="H66" s="75">
        <f t="shared" si="1"/>
        <v>0</v>
      </c>
      <c r="I66" s="8">
        <f>D66-G66</f>
        <v>0</v>
      </c>
      <c r="J66" s="81">
        <f t="shared" si="11"/>
        <v>0</v>
      </c>
    </row>
    <row r="67" spans="1:11" ht="23.25" hidden="1" x14ac:dyDescent="0.3">
      <c r="A67" s="9">
        <v>19090000</v>
      </c>
      <c r="B67" s="32" t="s">
        <v>127</v>
      </c>
      <c r="C67" s="10">
        <f>C68</f>
        <v>0</v>
      </c>
      <c r="D67" s="10">
        <f>D68</f>
        <v>0</v>
      </c>
      <c r="E67" s="76">
        <f>IF(C67=0,0,D67/C67*100)</f>
        <v>0</v>
      </c>
      <c r="F67" s="10">
        <f>D67-C67</f>
        <v>0</v>
      </c>
      <c r="G67" s="10">
        <f>G68</f>
        <v>0</v>
      </c>
      <c r="H67" s="76">
        <f t="shared" si="1"/>
        <v>0</v>
      </c>
      <c r="I67" s="10">
        <f>D67-G67</f>
        <v>0</v>
      </c>
      <c r="J67" s="81">
        <f t="shared" si="11"/>
        <v>0</v>
      </c>
    </row>
    <row r="68" spans="1:11" ht="162.75" hidden="1" x14ac:dyDescent="0.3">
      <c r="A68" s="18">
        <v>19090100</v>
      </c>
      <c r="B68" s="58" t="s">
        <v>128</v>
      </c>
      <c r="C68" s="22">
        <v>0</v>
      </c>
      <c r="D68" s="22">
        <v>0</v>
      </c>
      <c r="E68" s="74">
        <f>IF(C68=0,0,D68/C68*100)</f>
        <v>0</v>
      </c>
      <c r="F68" s="13">
        <f>D68-C68</f>
        <v>0</v>
      </c>
      <c r="G68" s="22"/>
      <c r="H68" s="74">
        <f t="shared" si="1"/>
        <v>0</v>
      </c>
      <c r="I68" s="13">
        <f>D68-G68</f>
        <v>0</v>
      </c>
      <c r="J68" s="81">
        <f t="shared" si="11"/>
        <v>0</v>
      </c>
    </row>
    <row r="69" spans="1:11" ht="22.5" x14ac:dyDescent="0.3">
      <c r="A69" s="5">
        <v>20000000</v>
      </c>
      <c r="B69" s="30" t="s">
        <v>41</v>
      </c>
      <c r="C69" s="6">
        <f>C70+C77+C91</f>
        <v>3967258</v>
      </c>
      <c r="D69" s="6">
        <f>D70+D77+D91</f>
        <v>5195725.6500000004</v>
      </c>
      <c r="E69" s="73">
        <f t="shared" si="4"/>
        <v>130.96515653884876</v>
      </c>
      <c r="F69" s="6">
        <f t="shared" si="9"/>
        <v>1228467.6500000004</v>
      </c>
      <c r="G69" s="6">
        <f>G70+G77+G91</f>
        <v>4295233.7699999996</v>
      </c>
      <c r="H69" s="73">
        <f t="shared" ref="H69:H138" si="12">IF(G69&lt;0,0,IF(D69&lt;0,0,IF(G69=0,0,(IF(D69=0,0,(D69/G69)*100)))))</f>
        <v>120.96490967009699</v>
      </c>
      <c r="I69" s="6">
        <f t="shared" si="10"/>
        <v>900491.88000000082</v>
      </c>
      <c r="J69" s="81">
        <f t="shared" si="11"/>
        <v>2.6</v>
      </c>
    </row>
    <row r="70" spans="1:11" ht="22.5" x14ac:dyDescent="0.3">
      <c r="A70" s="7">
        <v>21000000</v>
      </c>
      <c r="B70" s="31" t="s">
        <v>42</v>
      </c>
      <c r="C70" s="8">
        <f>C71+C73</f>
        <v>355350</v>
      </c>
      <c r="D70" s="8">
        <f>D71+D73</f>
        <v>250563.86</v>
      </c>
      <c r="E70" s="75">
        <f t="shared" si="4"/>
        <v>70.511850288448002</v>
      </c>
      <c r="F70" s="8">
        <f t="shared" si="9"/>
        <v>-104786.14000000001</v>
      </c>
      <c r="G70" s="8">
        <f>G71+G73</f>
        <v>306601</v>
      </c>
      <c r="H70" s="75">
        <f t="shared" si="12"/>
        <v>81.723105925942832</v>
      </c>
      <c r="I70" s="8">
        <f t="shared" si="10"/>
        <v>-56037.140000000014</v>
      </c>
      <c r="J70" s="81">
        <f t="shared" si="11"/>
        <v>0.1</v>
      </c>
    </row>
    <row r="71" spans="1:11" ht="93" x14ac:dyDescent="0.3">
      <c r="A71" s="9">
        <v>21010000</v>
      </c>
      <c r="B71" s="32" t="s">
        <v>114</v>
      </c>
      <c r="C71" s="10">
        <f>C72</f>
        <v>190580</v>
      </c>
      <c r="D71" s="10">
        <f>D72</f>
        <v>74180</v>
      </c>
      <c r="E71" s="76">
        <f t="shared" si="4"/>
        <v>38.923286808689269</v>
      </c>
      <c r="F71" s="10">
        <f t="shared" si="9"/>
        <v>-116400</v>
      </c>
      <c r="G71" s="10">
        <f>G72</f>
        <v>175688</v>
      </c>
      <c r="H71" s="76">
        <f t="shared" si="12"/>
        <v>42.222576385410498</v>
      </c>
      <c r="I71" s="10">
        <f t="shared" si="10"/>
        <v>-101508</v>
      </c>
      <c r="J71" s="81">
        <f t="shared" si="11"/>
        <v>0</v>
      </c>
    </row>
    <row r="72" spans="1:11" ht="49.5" customHeight="1" x14ac:dyDescent="0.3">
      <c r="A72" s="11">
        <v>21010300</v>
      </c>
      <c r="B72" s="33" t="s">
        <v>43</v>
      </c>
      <c r="C72" s="12">
        <v>190580</v>
      </c>
      <c r="D72" s="12">
        <v>74180</v>
      </c>
      <c r="E72" s="74">
        <f t="shared" si="4"/>
        <v>38.923286808689269</v>
      </c>
      <c r="F72" s="13">
        <f t="shared" si="9"/>
        <v>-116400</v>
      </c>
      <c r="G72" s="12">
        <v>175688</v>
      </c>
      <c r="H72" s="74">
        <f t="shared" si="12"/>
        <v>42.222576385410498</v>
      </c>
      <c r="I72" s="13">
        <f t="shared" si="10"/>
        <v>-101508</v>
      </c>
      <c r="J72" s="81">
        <f t="shared" si="11"/>
        <v>0</v>
      </c>
    </row>
    <row r="73" spans="1:11" ht="23.25" x14ac:dyDescent="0.3">
      <c r="A73" s="9">
        <v>21080000</v>
      </c>
      <c r="B73" s="32" t="s">
        <v>44</v>
      </c>
      <c r="C73" s="10">
        <f>SUM(C74:C76)</f>
        <v>164770</v>
      </c>
      <c r="D73" s="10">
        <f>SUM(D74:D76)</f>
        <v>176383.86</v>
      </c>
      <c r="E73" s="76">
        <f t="shared" si="4"/>
        <v>107.04852825150209</v>
      </c>
      <c r="F73" s="10">
        <f t="shared" si="9"/>
        <v>11613.859999999986</v>
      </c>
      <c r="G73" s="10">
        <f>SUM(G74:G76)</f>
        <v>130913</v>
      </c>
      <c r="H73" s="76">
        <f t="shared" si="12"/>
        <v>134.73364753691382</v>
      </c>
      <c r="I73" s="10">
        <f t="shared" si="10"/>
        <v>45470.859999999986</v>
      </c>
      <c r="J73" s="81">
        <f t="shared" si="11"/>
        <v>0.1</v>
      </c>
    </row>
    <row r="74" spans="1:11" ht="69.75" x14ac:dyDescent="0.3">
      <c r="A74" s="11">
        <v>21080900</v>
      </c>
      <c r="B74" s="33" t="s">
        <v>45</v>
      </c>
      <c r="C74" s="12">
        <v>0</v>
      </c>
      <c r="D74" s="12">
        <v>45</v>
      </c>
      <c r="E74" s="74">
        <f t="shared" si="4"/>
        <v>0</v>
      </c>
      <c r="F74" s="13">
        <f t="shared" si="9"/>
        <v>45</v>
      </c>
      <c r="G74" s="22">
        <v>0</v>
      </c>
      <c r="H74" s="74">
        <f t="shared" si="12"/>
        <v>0</v>
      </c>
      <c r="I74" s="13">
        <f t="shared" si="10"/>
        <v>45</v>
      </c>
      <c r="J74" s="81">
        <f t="shared" si="11"/>
        <v>0</v>
      </c>
    </row>
    <row r="75" spans="1:11" ht="23.25" x14ac:dyDescent="0.3">
      <c r="A75" s="11">
        <v>21081100</v>
      </c>
      <c r="B75" s="33" t="s">
        <v>46</v>
      </c>
      <c r="C75" s="12">
        <v>56600</v>
      </c>
      <c r="D75" s="12">
        <v>89425.19</v>
      </c>
      <c r="E75" s="74">
        <f t="shared" si="4"/>
        <v>157.99503533568907</v>
      </c>
      <c r="F75" s="13">
        <f t="shared" si="9"/>
        <v>32825.19</v>
      </c>
      <c r="G75" s="12">
        <v>19913</v>
      </c>
      <c r="H75" s="74">
        <f t="shared" si="12"/>
        <v>449.07944558830917</v>
      </c>
      <c r="I75" s="13">
        <f t="shared" si="10"/>
        <v>69512.19</v>
      </c>
      <c r="J75" s="81">
        <f t="shared" si="11"/>
        <v>0</v>
      </c>
    </row>
    <row r="76" spans="1:11" ht="51" customHeight="1" x14ac:dyDescent="0.3">
      <c r="A76" s="11">
        <v>21081500</v>
      </c>
      <c r="B76" s="33" t="s">
        <v>115</v>
      </c>
      <c r="C76" s="12">
        <v>108170</v>
      </c>
      <c r="D76" s="12">
        <v>86913.67</v>
      </c>
      <c r="E76" s="74">
        <f t="shared" si="4"/>
        <v>80.349144864565034</v>
      </c>
      <c r="F76" s="13">
        <f t="shared" si="9"/>
        <v>-21256.33</v>
      </c>
      <c r="G76" s="12">
        <v>111000</v>
      </c>
      <c r="H76" s="74">
        <f t="shared" si="12"/>
        <v>78.300603603603605</v>
      </c>
      <c r="I76" s="13">
        <f t="shared" si="10"/>
        <v>-24086.33</v>
      </c>
      <c r="J76" s="81">
        <f t="shared" si="11"/>
        <v>0</v>
      </c>
    </row>
    <row r="77" spans="1:11" ht="28.5" customHeight="1" x14ac:dyDescent="0.3">
      <c r="A77" s="7">
        <v>22000000</v>
      </c>
      <c r="B77" s="31" t="s">
        <v>47</v>
      </c>
      <c r="C77" s="8">
        <f>C78+C84+C86</f>
        <v>3605208</v>
      </c>
      <c r="D77" s="8">
        <f>D78+D84+D86</f>
        <v>4912593.09</v>
      </c>
      <c r="E77" s="75">
        <f t="shared" si="4"/>
        <v>136.26379088252327</v>
      </c>
      <c r="F77" s="8">
        <f t="shared" si="9"/>
        <v>1307385.0899999999</v>
      </c>
      <c r="G77" s="8">
        <f>G78+G84+G86</f>
        <v>738350</v>
      </c>
      <c r="H77" s="75">
        <f t="shared" si="12"/>
        <v>665.34747612920705</v>
      </c>
      <c r="I77" s="8">
        <f t="shared" si="10"/>
        <v>4174243.09</v>
      </c>
      <c r="J77" s="81">
        <f t="shared" si="11"/>
        <v>2.4</v>
      </c>
    </row>
    <row r="78" spans="1:11" ht="23.25" x14ac:dyDescent="0.3">
      <c r="A78" s="9">
        <v>22010000</v>
      </c>
      <c r="B78" s="32" t="s">
        <v>48</v>
      </c>
      <c r="C78" s="10">
        <f>SUM(C79:C83)</f>
        <v>3367400</v>
      </c>
      <c r="D78" s="10">
        <f>SUM(D79:D83)</f>
        <v>4600622.7699999996</v>
      </c>
      <c r="E78" s="76">
        <f t="shared" si="4"/>
        <v>136.62240215002672</v>
      </c>
      <c r="F78" s="10">
        <f t="shared" si="9"/>
        <v>1233222.7699999996</v>
      </c>
      <c r="G78" s="10">
        <f>SUM(G79:G83)</f>
        <v>544372.24</v>
      </c>
      <c r="H78" s="76">
        <f t="shared" si="12"/>
        <v>845.12442625656286</v>
      </c>
      <c r="I78" s="10">
        <f t="shared" si="10"/>
        <v>4056250.5299999993</v>
      </c>
      <c r="J78" s="81">
        <f t="shared" si="11"/>
        <v>2.2999999999999998</v>
      </c>
    </row>
    <row r="79" spans="1:11" ht="69.75" x14ac:dyDescent="0.3">
      <c r="A79" s="11">
        <v>22010200</v>
      </c>
      <c r="B79" s="58" t="s">
        <v>166</v>
      </c>
      <c r="C79" s="12">
        <v>0</v>
      </c>
      <c r="D79" s="12">
        <v>402</v>
      </c>
      <c r="E79" s="74">
        <f>IF(C79=0,0,D79/C79*100)</f>
        <v>0</v>
      </c>
      <c r="F79" s="13">
        <f>D79-C79</f>
        <v>402</v>
      </c>
      <c r="G79" s="12">
        <v>0</v>
      </c>
      <c r="H79" s="74">
        <f>IF(G79&lt;0,0,IF(D79&lt;0,0,IF(G79=0,0,(IF(D79=0,0,(D79/G79)*100)))))</f>
        <v>0</v>
      </c>
      <c r="I79" s="13">
        <f>D79-G79</f>
        <v>402</v>
      </c>
      <c r="J79" s="81">
        <f t="shared" si="11"/>
        <v>0</v>
      </c>
    </row>
    <row r="80" spans="1:11" ht="56.25" customHeight="1" x14ac:dyDescent="0.3">
      <c r="A80" s="11">
        <v>22010300</v>
      </c>
      <c r="B80" s="58" t="s">
        <v>110</v>
      </c>
      <c r="C80" s="12">
        <v>90300</v>
      </c>
      <c r="D80" s="12">
        <v>119822.1</v>
      </c>
      <c r="E80" s="74">
        <f>IF(C80=0,0,D80/C80*100)</f>
        <v>132.69335548172759</v>
      </c>
      <c r="F80" s="13">
        <f>D80-C80</f>
        <v>29522.100000000006</v>
      </c>
      <c r="G80" s="12">
        <v>84053</v>
      </c>
      <c r="H80" s="74">
        <f t="shared" si="12"/>
        <v>142.55541146657467</v>
      </c>
      <c r="I80" s="13">
        <f>D80-G80</f>
        <v>35769.100000000006</v>
      </c>
      <c r="J80" s="81">
        <f t="shared" si="11"/>
        <v>0.1</v>
      </c>
    </row>
    <row r="81" spans="1:10" ht="23.25" x14ac:dyDescent="0.3">
      <c r="A81" s="11">
        <v>22012500</v>
      </c>
      <c r="B81" s="58" t="s">
        <v>49</v>
      </c>
      <c r="C81" s="12">
        <v>3020300</v>
      </c>
      <c r="D81" s="12">
        <v>4195496.63</v>
      </c>
      <c r="E81" s="74">
        <f t="shared" si="4"/>
        <v>138.90993047048306</v>
      </c>
      <c r="F81" s="13">
        <f t="shared" si="9"/>
        <v>1175196.6299999999</v>
      </c>
      <c r="G81" s="12">
        <v>277436.24</v>
      </c>
      <c r="H81" s="74">
        <f t="shared" si="12"/>
        <v>1512.2381380312825</v>
      </c>
      <c r="I81" s="13">
        <f t="shared" si="10"/>
        <v>3918060.3899999997</v>
      </c>
      <c r="J81" s="81">
        <f t="shared" si="11"/>
        <v>2.1</v>
      </c>
    </row>
    <row r="82" spans="1:10" ht="46.5" x14ac:dyDescent="0.3">
      <c r="A82" s="11">
        <v>22012600</v>
      </c>
      <c r="B82" s="58" t="s">
        <v>111</v>
      </c>
      <c r="C82" s="12">
        <v>233500</v>
      </c>
      <c r="D82" s="12">
        <v>261362.04</v>
      </c>
      <c r="E82" s="74">
        <f>IF(C82=0,0,D82/C82*100)</f>
        <v>111.9323511777302</v>
      </c>
      <c r="F82" s="13">
        <f>D82-C82</f>
        <v>27862.040000000008</v>
      </c>
      <c r="G82" s="12">
        <v>165883</v>
      </c>
      <c r="H82" s="74">
        <f t="shared" si="12"/>
        <v>157.55806200755956</v>
      </c>
      <c r="I82" s="13">
        <f>D82-G82</f>
        <v>95479.040000000008</v>
      </c>
      <c r="J82" s="81">
        <f t="shared" si="11"/>
        <v>0.1</v>
      </c>
    </row>
    <row r="83" spans="1:10" ht="93" x14ac:dyDescent="0.3">
      <c r="A83" s="11">
        <v>22012900</v>
      </c>
      <c r="B83" s="58" t="s">
        <v>116</v>
      </c>
      <c r="C83" s="12">
        <v>23300</v>
      </c>
      <c r="D83" s="12">
        <v>23540</v>
      </c>
      <c r="E83" s="74">
        <f>IF(C83=0,0,D83/C83*100)</f>
        <v>101.03004291845494</v>
      </c>
      <c r="F83" s="13">
        <f>D83-C83</f>
        <v>240</v>
      </c>
      <c r="G83" s="12">
        <v>17000</v>
      </c>
      <c r="H83" s="74">
        <f t="shared" si="12"/>
        <v>138.47058823529412</v>
      </c>
      <c r="I83" s="13">
        <f>D83-G83</f>
        <v>6540</v>
      </c>
      <c r="J83" s="81">
        <f t="shared" si="11"/>
        <v>0</v>
      </c>
    </row>
    <row r="84" spans="1:10" ht="46.5" x14ac:dyDescent="0.3">
      <c r="A84" s="9">
        <v>22080000</v>
      </c>
      <c r="B84" s="32" t="s">
        <v>50</v>
      </c>
      <c r="C84" s="10">
        <f>C85</f>
        <v>107000</v>
      </c>
      <c r="D84" s="10">
        <f>D85</f>
        <v>93297.69</v>
      </c>
      <c r="E84" s="76">
        <f t="shared" si="4"/>
        <v>87.194102803738318</v>
      </c>
      <c r="F84" s="10">
        <f t="shared" si="9"/>
        <v>-13702.309999999998</v>
      </c>
      <c r="G84" s="10">
        <f>G85</f>
        <v>107889.36</v>
      </c>
      <c r="H84" s="76">
        <f t="shared" si="12"/>
        <v>86.475339180805221</v>
      </c>
      <c r="I84" s="10">
        <f t="shared" si="10"/>
        <v>-14591.669999999998</v>
      </c>
      <c r="J84" s="81">
        <f t="shared" si="11"/>
        <v>0</v>
      </c>
    </row>
    <row r="85" spans="1:10" ht="46.5" x14ac:dyDescent="0.3">
      <c r="A85" s="11">
        <v>22080400</v>
      </c>
      <c r="B85" s="33" t="s">
        <v>51</v>
      </c>
      <c r="C85" s="12">
        <v>107000</v>
      </c>
      <c r="D85" s="12">
        <v>93297.69</v>
      </c>
      <c r="E85" s="74">
        <f t="shared" si="4"/>
        <v>87.194102803738318</v>
      </c>
      <c r="F85" s="13">
        <f t="shared" si="9"/>
        <v>-13702.309999999998</v>
      </c>
      <c r="G85" s="12">
        <v>107889.36</v>
      </c>
      <c r="H85" s="74">
        <f t="shared" si="12"/>
        <v>86.475339180805221</v>
      </c>
      <c r="I85" s="13">
        <f t="shared" si="10"/>
        <v>-14591.669999999998</v>
      </c>
      <c r="J85" s="81">
        <f t="shared" si="11"/>
        <v>0</v>
      </c>
    </row>
    <row r="86" spans="1:10" ht="23.25" x14ac:dyDescent="0.3">
      <c r="A86" s="9">
        <v>22090000</v>
      </c>
      <c r="B86" s="32" t="s">
        <v>52</v>
      </c>
      <c r="C86" s="10">
        <f>SUM(C87:C90)</f>
        <v>130808</v>
      </c>
      <c r="D86" s="10">
        <f>SUM(D87:D90)</f>
        <v>218672.63</v>
      </c>
      <c r="E86" s="76">
        <f t="shared" si="4"/>
        <v>167.17068527918781</v>
      </c>
      <c r="F86" s="10">
        <f t="shared" si="9"/>
        <v>87864.63</v>
      </c>
      <c r="G86" s="10">
        <f>SUM(G87:G90)</f>
        <v>86088.4</v>
      </c>
      <c r="H86" s="76">
        <f t="shared" si="12"/>
        <v>254.00940196356308</v>
      </c>
      <c r="I86" s="10">
        <f t="shared" si="10"/>
        <v>132584.23000000001</v>
      </c>
      <c r="J86" s="81">
        <f t="shared" si="11"/>
        <v>0.1</v>
      </c>
    </row>
    <row r="87" spans="1:10" ht="51.75" customHeight="1" x14ac:dyDescent="0.3">
      <c r="A87" s="11">
        <v>22090100</v>
      </c>
      <c r="B87" s="33" t="s">
        <v>98</v>
      </c>
      <c r="C87" s="12">
        <v>123600</v>
      </c>
      <c r="D87" s="12">
        <v>213232.63</v>
      </c>
      <c r="E87" s="74">
        <f t="shared" si="4"/>
        <v>172.51830906148868</v>
      </c>
      <c r="F87" s="13">
        <f t="shared" si="9"/>
        <v>89632.63</v>
      </c>
      <c r="G87" s="12">
        <v>78029.899999999994</v>
      </c>
      <c r="H87" s="74">
        <f t="shared" si="12"/>
        <v>273.27041300834685</v>
      </c>
      <c r="I87" s="13">
        <f t="shared" si="10"/>
        <v>135202.73000000001</v>
      </c>
      <c r="J87" s="81">
        <f t="shared" si="11"/>
        <v>0.1</v>
      </c>
    </row>
    <row r="88" spans="1:10" ht="23.25" x14ac:dyDescent="0.3">
      <c r="A88" s="11">
        <v>22090200</v>
      </c>
      <c r="B88" s="33" t="s">
        <v>53</v>
      </c>
      <c r="C88" s="12">
        <v>100</v>
      </c>
      <c r="D88" s="12">
        <v>0</v>
      </c>
      <c r="E88" s="74">
        <f t="shared" si="4"/>
        <v>0</v>
      </c>
      <c r="F88" s="13">
        <f t="shared" si="9"/>
        <v>-100</v>
      </c>
      <c r="G88" s="12">
        <v>17</v>
      </c>
      <c r="H88" s="74">
        <f t="shared" si="12"/>
        <v>0</v>
      </c>
      <c r="I88" s="13">
        <f t="shared" si="10"/>
        <v>-17</v>
      </c>
      <c r="J88" s="81">
        <f t="shared" si="11"/>
        <v>0</v>
      </c>
    </row>
    <row r="89" spans="1:10" ht="69.75" hidden="1" x14ac:dyDescent="0.3">
      <c r="A89" s="11">
        <v>22090300</v>
      </c>
      <c r="B89" s="33" t="s">
        <v>54</v>
      </c>
      <c r="C89" s="12">
        <v>0</v>
      </c>
      <c r="D89" s="12">
        <v>0</v>
      </c>
      <c r="E89" s="74">
        <f t="shared" si="4"/>
        <v>0</v>
      </c>
      <c r="F89" s="13">
        <f t="shared" si="9"/>
        <v>0</v>
      </c>
      <c r="G89" s="12">
        <v>0</v>
      </c>
      <c r="H89" s="74">
        <f t="shared" si="12"/>
        <v>0</v>
      </c>
      <c r="I89" s="13">
        <f t="shared" si="10"/>
        <v>0</v>
      </c>
      <c r="J89" s="81">
        <f t="shared" si="11"/>
        <v>0</v>
      </c>
    </row>
    <row r="90" spans="1:10" ht="46.5" x14ac:dyDescent="0.3">
      <c r="A90" s="11">
        <v>22090400</v>
      </c>
      <c r="B90" s="33" t="s">
        <v>91</v>
      </c>
      <c r="C90" s="12">
        <v>7108</v>
      </c>
      <c r="D90" s="12">
        <v>5440</v>
      </c>
      <c r="E90" s="74">
        <f t="shared" si="4"/>
        <v>76.533483398987059</v>
      </c>
      <c r="F90" s="13">
        <f t="shared" si="9"/>
        <v>-1668</v>
      </c>
      <c r="G90" s="12">
        <v>8041.5</v>
      </c>
      <c r="H90" s="74">
        <f t="shared" si="12"/>
        <v>67.649070447055891</v>
      </c>
      <c r="I90" s="13">
        <f t="shared" si="10"/>
        <v>-2601.5</v>
      </c>
      <c r="J90" s="81">
        <f t="shared" si="11"/>
        <v>0</v>
      </c>
    </row>
    <row r="91" spans="1:10" ht="22.5" x14ac:dyDescent="0.3">
      <c r="A91" s="7">
        <v>24000000</v>
      </c>
      <c r="B91" s="31" t="s">
        <v>55</v>
      </c>
      <c r="C91" s="8">
        <f>C92</f>
        <v>6700</v>
      </c>
      <c r="D91" s="8">
        <f>D92</f>
        <v>32568.7</v>
      </c>
      <c r="E91" s="75">
        <f t="shared" si="4"/>
        <v>486.09999999999997</v>
      </c>
      <c r="F91" s="8">
        <f t="shared" si="9"/>
        <v>25868.7</v>
      </c>
      <c r="G91" s="8">
        <f>G92</f>
        <v>3250282.77</v>
      </c>
      <c r="H91" s="75">
        <f t="shared" si="12"/>
        <v>1.002026663667789</v>
      </c>
      <c r="I91" s="8">
        <f t="shared" si="10"/>
        <v>-3217714.07</v>
      </c>
      <c r="J91" s="81">
        <f t="shared" si="11"/>
        <v>0</v>
      </c>
    </row>
    <row r="92" spans="1:10" ht="23.25" x14ac:dyDescent="0.3">
      <c r="A92" s="9">
        <v>24060000</v>
      </c>
      <c r="B92" s="32" t="s">
        <v>44</v>
      </c>
      <c r="C92" s="10">
        <f>SUM(C93:C94)</f>
        <v>6700</v>
      </c>
      <c r="D92" s="10">
        <f>SUM(D93:D94)</f>
        <v>32568.7</v>
      </c>
      <c r="E92" s="76">
        <f t="shared" si="4"/>
        <v>486.09999999999997</v>
      </c>
      <c r="F92" s="10">
        <f t="shared" si="9"/>
        <v>25868.7</v>
      </c>
      <c r="G92" s="10">
        <f>SUM(G93:G94)</f>
        <v>3250282.77</v>
      </c>
      <c r="H92" s="76">
        <f t="shared" si="12"/>
        <v>1.002026663667789</v>
      </c>
      <c r="I92" s="10">
        <f t="shared" si="10"/>
        <v>-3217714.07</v>
      </c>
      <c r="J92" s="81">
        <f t="shared" si="11"/>
        <v>0</v>
      </c>
    </row>
    <row r="93" spans="1:10" ht="23.25" x14ac:dyDescent="0.3">
      <c r="A93" s="11">
        <v>24060300</v>
      </c>
      <c r="B93" s="33" t="s">
        <v>44</v>
      </c>
      <c r="C93" s="12">
        <v>6700</v>
      </c>
      <c r="D93" s="12">
        <v>26024.84</v>
      </c>
      <c r="E93" s="74">
        <f t="shared" si="4"/>
        <v>388.43044776119405</v>
      </c>
      <c r="F93" s="13">
        <f t="shared" ref="F93:F108" si="13">D93-C93</f>
        <v>19324.84</v>
      </c>
      <c r="G93" s="12">
        <v>3250282.77</v>
      </c>
      <c r="H93" s="74">
        <f t="shared" si="12"/>
        <v>0.80069464233107324</v>
      </c>
      <c r="I93" s="13">
        <f>D93-G93</f>
        <v>-3224257.93</v>
      </c>
      <c r="J93" s="81">
        <f t="shared" si="11"/>
        <v>0</v>
      </c>
    </row>
    <row r="94" spans="1:10" ht="144" customHeight="1" x14ac:dyDescent="0.3">
      <c r="A94" s="11">
        <v>24062200</v>
      </c>
      <c r="B94" s="33" t="s">
        <v>154</v>
      </c>
      <c r="C94" s="12">
        <v>0</v>
      </c>
      <c r="D94" s="12">
        <v>6543.86</v>
      </c>
      <c r="E94" s="74">
        <f>IF(C94=0,0,D94/C94*100)</f>
        <v>0</v>
      </c>
      <c r="F94" s="13">
        <f>D94-C94</f>
        <v>6543.86</v>
      </c>
      <c r="G94" s="12">
        <v>0</v>
      </c>
      <c r="H94" s="74">
        <f>IF(G94&lt;0,0,IF(D94&lt;0,0,IF(G94=0,0,(IF(D94=0,0,(D94/G94)*100)))))</f>
        <v>0</v>
      </c>
      <c r="I94" s="13">
        <f>D94-G94</f>
        <v>6543.86</v>
      </c>
      <c r="J94" s="81">
        <f t="shared" si="11"/>
        <v>0</v>
      </c>
    </row>
    <row r="95" spans="1:10" ht="22.5" hidden="1" x14ac:dyDescent="0.3">
      <c r="A95" s="60">
        <v>30000000</v>
      </c>
      <c r="B95" s="60" t="s">
        <v>75</v>
      </c>
      <c r="C95" s="61">
        <f t="shared" ref="C95:D97" si="14">C96</f>
        <v>0</v>
      </c>
      <c r="D95" s="61">
        <f t="shared" si="14"/>
        <v>0</v>
      </c>
      <c r="E95" s="73">
        <f>IF(C95=0,0,D95/C95*100)</f>
        <v>0</v>
      </c>
      <c r="F95" s="6">
        <f t="shared" si="13"/>
        <v>0</v>
      </c>
      <c r="G95" s="61">
        <f>G96</f>
        <v>0</v>
      </c>
      <c r="H95" s="73">
        <f t="shared" si="12"/>
        <v>0</v>
      </c>
      <c r="I95" s="6">
        <f>G95-F95</f>
        <v>0</v>
      </c>
      <c r="J95" s="81"/>
    </row>
    <row r="96" spans="1:10" ht="22.5" hidden="1" x14ac:dyDescent="0.3">
      <c r="A96" s="62">
        <v>31000000</v>
      </c>
      <c r="B96" s="63" t="s">
        <v>92</v>
      </c>
      <c r="C96" s="64">
        <f t="shared" si="14"/>
        <v>0</v>
      </c>
      <c r="D96" s="64">
        <f t="shared" si="14"/>
        <v>0</v>
      </c>
      <c r="E96" s="75">
        <f>IF(C96=0,0,D96/C96*100)</f>
        <v>0</v>
      </c>
      <c r="F96" s="8">
        <f t="shared" si="13"/>
        <v>0</v>
      </c>
      <c r="G96" s="64">
        <f>G97</f>
        <v>0</v>
      </c>
      <c r="H96" s="75">
        <f t="shared" si="12"/>
        <v>0</v>
      </c>
      <c r="I96" s="8">
        <f>G96-F96</f>
        <v>0</v>
      </c>
      <c r="J96" s="81"/>
    </row>
    <row r="97" spans="1:10" ht="60.75" hidden="1" x14ac:dyDescent="0.3">
      <c r="A97" s="65">
        <v>31010000</v>
      </c>
      <c r="B97" s="66" t="s">
        <v>120</v>
      </c>
      <c r="C97" s="67">
        <f t="shared" si="14"/>
        <v>0</v>
      </c>
      <c r="D97" s="67">
        <f t="shared" si="14"/>
        <v>0</v>
      </c>
      <c r="E97" s="76">
        <f>IF(C97=0,0,D97/C97*100)</f>
        <v>0</v>
      </c>
      <c r="F97" s="10">
        <f t="shared" si="13"/>
        <v>0</v>
      </c>
      <c r="G97" s="67">
        <f>G98</f>
        <v>0</v>
      </c>
      <c r="H97" s="76">
        <f t="shared" si="12"/>
        <v>0</v>
      </c>
      <c r="I97" s="10">
        <f>G97-F97</f>
        <v>0</v>
      </c>
      <c r="J97" s="81"/>
    </row>
    <row r="98" spans="1:10" ht="60.75" hidden="1" x14ac:dyDescent="0.3">
      <c r="A98" s="68">
        <v>31010200</v>
      </c>
      <c r="B98" s="69" t="s">
        <v>121</v>
      </c>
      <c r="C98" s="70">
        <v>0</v>
      </c>
      <c r="D98" s="12">
        <v>0</v>
      </c>
      <c r="E98" s="74">
        <f>IF(C98=0,0,D98/C98*100)</f>
        <v>0</v>
      </c>
      <c r="F98" s="13">
        <f t="shared" si="13"/>
        <v>0</v>
      </c>
      <c r="G98" s="12"/>
      <c r="H98" s="74">
        <f t="shared" si="12"/>
        <v>0</v>
      </c>
      <c r="I98" s="13">
        <f>G98-F98</f>
        <v>0</v>
      </c>
      <c r="J98" s="81"/>
    </row>
    <row r="99" spans="1:10" ht="22.5" x14ac:dyDescent="0.3">
      <c r="A99" s="5">
        <v>40000000</v>
      </c>
      <c r="B99" s="30" t="s">
        <v>56</v>
      </c>
      <c r="C99" s="6">
        <f>C100</f>
        <v>164710031</v>
      </c>
      <c r="D99" s="6">
        <f>D100</f>
        <v>161721695.09</v>
      </c>
      <c r="E99" s="73">
        <f t="shared" si="4"/>
        <v>98.185698896504974</v>
      </c>
      <c r="F99" s="6">
        <f t="shared" si="13"/>
        <v>-2988335.9099999964</v>
      </c>
      <c r="G99" s="6">
        <f>G100</f>
        <v>145312613.88</v>
      </c>
      <c r="H99" s="73">
        <f t="shared" si="12"/>
        <v>111.29226209057855</v>
      </c>
      <c r="I99" s="6">
        <f t="shared" ref="I99:I108" si="15">D99-G99</f>
        <v>16409081.210000008</v>
      </c>
      <c r="J99" s="81"/>
    </row>
    <row r="100" spans="1:10" ht="22.5" x14ac:dyDescent="0.3">
      <c r="A100" s="7">
        <v>41000000</v>
      </c>
      <c r="B100" s="31" t="s">
        <v>57</v>
      </c>
      <c r="C100" s="8">
        <f>C101+C104+C109+C111</f>
        <v>164710031</v>
      </c>
      <c r="D100" s="8">
        <f>D101+D104+D109+D111</f>
        <v>161721695.09</v>
      </c>
      <c r="E100" s="75">
        <f t="shared" si="4"/>
        <v>98.185698896504974</v>
      </c>
      <c r="F100" s="8">
        <f t="shared" si="13"/>
        <v>-2988335.9099999964</v>
      </c>
      <c r="G100" s="8">
        <f>G101+G104+G109+G111</f>
        <v>145312613.88</v>
      </c>
      <c r="H100" s="75">
        <f t="shared" si="12"/>
        <v>111.29226209057855</v>
      </c>
      <c r="I100" s="8">
        <f t="shared" si="15"/>
        <v>16409081.210000008</v>
      </c>
      <c r="J100" s="81"/>
    </row>
    <row r="101" spans="1:10" ht="23.25" x14ac:dyDescent="0.3">
      <c r="A101" s="9">
        <v>41020000</v>
      </c>
      <c r="B101" s="32" t="s">
        <v>58</v>
      </c>
      <c r="C101" s="10">
        <f>SUM(C102:C103)</f>
        <v>6700500</v>
      </c>
      <c r="D101" s="10">
        <f>SUM(D102:D103)</f>
        <v>6700500</v>
      </c>
      <c r="E101" s="76">
        <f t="shared" si="4"/>
        <v>100</v>
      </c>
      <c r="F101" s="10">
        <f t="shared" si="13"/>
        <v>0</v>
      </c>
      <c r="G101" s="10">
        <f>SUM(G102:G103)</f>
        <v>2981300</v>
      </c>
      <c r="H101" s="76">
        <f t="shared" si="12"/>
        <v>224.7509475732063</v>
      </c>
      <c r="I101" s="10">
        <f t="shared" si="15"/>
        <v>3719200</v>
      </c>
      <c r="J101" s="81"/>
    </row>
    <row r="102" spans="1:10" ht="23.25" x14ac:dyDescent="0.3">
      <c r="A102" s="11">
        <v>41020100</v>
      </c>
      <c r="B102" s="33" t="s">
        <v>59</v>
      </c>
      <c r="C102" s="12">
        <v>6700500</v>
      </c>
      <c r="D102" s="12">
        <v>6700500</v>
      </c>
      <c r="E102" s="74">
        <f t="shared" si="4"/>
        <v>100</v>
      </c>
      <c r="F102" s="13">
        <f t="shared" si="13"/>
        <v>0</v>
      </c>
      <c r="G102" s="12">
        <v>2981300</v>
      </c>
      <c r="H102" s="74">
        <f t="shared" si="12"/>
        <v>224.7509475732063</v>
      </c>
      <c r="I102" s="13">
        <f t="shared" si="15"/>
        <v>3719200</v>
      </c>
      <c r="J102" s="81"/>
    </row>
    <row r="103" spans="1:10" ht="23.25" hidden="1" x14ac:dyDescent="0.3">
      <c r="A103" s="71">
        <v>41020600</v>
      </c>
      <c r="B103" s="72" t="s">
        <v>122</v>
      </c>
      <c r="C103" s="22">
        <v>0</v>
      </c>
      <c r="D103" s="22">
        <v>0</v>
      </c>
      <c r="E103" s="74">
        <f t="shared" ref="E103:E111" si="16">IF(C103=0,0,D103/C103*100)</f>
        <v>0</v>
      </c>
      <c r="F103" s="13">
        <f t="shared" si="13"/>
        <v>0</v>
      </c>
      <c r="G103" s="22">
        <v>0</v>
      </c>
      <c r="H103" s="74">
        <f t="shared" si="12"/>
        <v>0</v>
      </c>
      <c r="I103" s="13">
        <f t="shared" si="15"/>
        <v>0</v>
      </c>
      <c r="J103" s="81"/>
    </row>
    <row r="104" spans="1:10" ht="23.25" x14ac:dyDescent="0.3">
      <c r="A104" s="9">
        <v>41030000</v>
      </c>
      <c r="B104" s="32" t="s">
        <v>60</v>
      </c>
      <c r="C104" s="10">
        <f>SUM(C105:C108)</f>
        <v>83020800</v>
      </c>
      <c r="D104" s="10">
        <f>SUM(D105:D108)</f>
        <v>83020800</v>
      </c>
      <c r="E104" s="76">
        <f t="shared" si="16"/>
        <v>100</v>
      </c>
      <c r="F104" s="10">
        <f t="shared" si="13"/>
        <v>0</v>
      </c>
      <c r="G104" s="10">
        <f>SUM(G105:G108)</f>
        <v>57347400</v>
      </c>
      <c r="H104" s="76">
        <f t="shared" si="12"/>
        <v>144.76820222015297</v>
      </c>
      <c r="I104" s="10">
        <f t="shared" si="15"/>
        <v>25673400</v>
      </c>
      <c r="J104" s="81"/>
    </row>
    <row r="105" spans="1:10" ht="46.5" x14ac:dyDescent="0.3">
      <c r="A105" s="11">
        <v>41033200</v>
      </c>
      <c r="B105" s="33" t="s">
        <v>155</v>
      </c>
      <c r="C105" s="12">
        <v>1392000</v>
      </c>
      <c r="D105" s="12">
        <v>1392000</v>
      </c>
      <c r="E105" s="74">
        <f>IF(C105=0,0,D105/C105*100)</f>
        <v>100</v>
      </c>
      <c r="F105" s="13">
        <f>D105-C105</f>
        <v>0</v>
      </c>
      <c r="G105" s="12"/>
      <c r="H105" s="74">
        <f>IF(G105&lt;0,0,IF(D105&lt;0,0,IF(G105=0,0,(IF(D105=0,0,(D105/G105)*100)))))</f>
        <v>0</v>
      </c>
      <c r="I105" s="13">
        <f>D105-G105</f>
        <v>1392000</v>
      </c>
      <c r="J105" s="81"/>
    </row>
    <row r="106" spans="1:10" ht="23.25" x14ac:dyDescent="0.3">
      <c r="A106" s="11">
        <v>41033900</v>
      </c>
      <c r="B106" s="33" t="s">
        <v>61</v>
      </c>
      <c r="C106" s="12">
        <v>60602600</v>
      </c>
      <c r="D106" s="12">
        <v>60602600</v>
      </c>
      <c r="E106" s="74">
        <f t="shared" si="16"/>
        <v>100</v>
      </c>
      <c r="F106" s="13">
        <f t="shared" si="13"/>
        <v>0</v>
      </c>
      <c r="G106" s="12">
        <v>37432000</v>
      </c>
      <c r="H106" s="74">
        <f t="shared" si="12"/>
        <v>161.90051293011328</v>
      </c>
      <c r="I106" s="13">
        <f t="shared" si="15"/>
        <v>23170600</v>
      </c>
      <c r="J106" s="81"/>
    </row>
    <row r="107" spans="1:10" ht="23.25" x14ac:dyDescent="0.3">
      <c r="A107" s="11">
        <v>41034200</v>
      </c>
      <c r="B107" s="33" t="s">
        <v>62</v>
      </c>
      <c r="C107" s="12">
        <v>21026200</v>
      </c>
      <c r="D107" s="12">
        <v>21026200</v>
      </c>
      <c r="E107" s="74">
        <f t="shared" si="16"/>
        <v>100</v>
      </c>
      <c r="F107" s="13">
        <f t="shared" si="13"/>
        <v>0</v>
      </c>
      <c r="G107" s="12">
        <v>19863400</v>
      </c>
      <c r="H107" s="74">
        <f t="shared" si="12"/>
        <v>105.85398270185367</v>
      </c>
      <c r="I107" s="13">
        <f t="shared" si="15"/>
        <v>1162800</v>
      </c>
      <c r="J107" s="81"/>
    </row>
    <row r="108" spans="1:10" ht="46.5" x14ac:dyDescent="0.3">
      <c r="A108" s="11">
        <v>41034500</v>
      </c>
      <c r="B108" s="33" t="s">
        <v>167</v>
      </c>
      <c r="C108" s="12">
        <v>0</v>
      </c>
      <c r="D108" s="12">
        <v>0</v>
      </c>
      <c r="E108" s="74">
        <f t="shared" si="16"/>
        <v>0</v>
      </c>
      <c r="F108" s="13">
        <f t="shared" si="13"/>
        <v>0</v>
      </c>
      <c r="G108" s="12">
        <v>52000</v>
      </c>
      <c r="H108" s="74">
        <f t="shared" si="12"/>
        <v>0</v>
      </c>
      <c r="I108" s="13">
        <f t="shared" si="15"/>
        <v>-52000</v>
      </c>
      <c r="J108" s="81"/>
    </row>
    <row r="109" spans="1:10" ht="23.25" x14ac:dyDescent="0.3">
      <c r="A109" s="9">
        <v>41040000</v>
      </c>
      <c r="B109" s="32" t="s">
        <v>145</v>
      </c>
      <c r="C109" s="10">
        <f>SUM(C110:C110)</f>
        <v>4493844</v>
      </c>
      <c r="D109" s="10">
        <f>SUM(D110:D110)</f>
        <v>4493844</v>
      </c>
      <c r="E109" s="76">
        <f t="shared" si="16"/>
        <v>100</v>
      </c>
      <c r="F109" s="10">
        <f>D109-C109</f>
        <v>0</v>
      </c>
      <c r="G109" s="10">
        <f>SUM(G110:G110)</f>
        <v>2009400</v>
      </c>
      <c r="H109" s="76">
        <f>IF(G109&lt;0,0,IF(D109&lt;0,0,IF(G109=0,0,(IF(D109=0,0,(D109/G109)*100)))))</f>
        <v>223.64108689160943</v>
      </c>
      <c r="I109" s="10">
        <f>D109-G109</f>
        <v>2484444</v>
      </c>
      <c r="J109" s="81"/>
    </row>
    <row r="110" spans="1:10" ht="72.75" customHeight="1" x14ac:dyDescent="0.3">
      <c r="A110" s="11">
        <v>41040200</v>
      </c>
      <c r="B110" s="33" t="s">
        <v>146</v>
      </c>
      <c r="C110" s="12">
        <v>4493844</v>
      </c>
      <c r="D110" s="12">
        <v>4493844</v>
      </c>
      <c r="E110" s="74">
        <f t="shared" si="16"/>
        <v>100</v>
      </c>
      <c r="F110" s="13">
        <f>D110-C110</f>
        <v>0</v>
      </c>
      <c r="G110" s="12">
        <v>2009400</v>
      </c>
      <c r="H110" s="74">
        <f>IF(G110&lt;0,0,IF(D110&lt;0,0,IF(G110=0,0,(IF(D110=0,0,(D110/G110)*100)))))</f>
        <v>223.64108689160943</v>
      </c>
      <c r="I110" s="13">
        <f>D110-G110</f>
        <v>2484444</v>
      </c>
      <c r="J110" s="81"/>
    </row>
    <row r="111" spans="1:10" ht="23.25" x14ac:dyDescent="0.3">
      <c r="A111" s="9">
        <v>41050000</v>
      </c>
      <c r="B111" s="32" t="s">
        <v>147</v>
      </c>
      <c r="C111" s="10">
        <f>SUM(C112:C123)</f>
        <v>70494887</v>
      </c>
      <c r="D111" s="10">
        <f>SUM(D112:D123)</f>
        <v>67506551.090000004</v>
      </c>
      <c r="E111" s="76">
        <f t="shared" si="16"/>
        <v>95.760918220920061</v>
      </c>
      <c r="F111" s="10">
        <f>D111-C111</f>
        <v>-2988335.9099999964</v>
      </c>
      <c r="G111" s="10">
        <f>SUM(G112:G123)</f>
        <v>82974513.88000001</v>
      </c>
      <c r="H111" s="76">
        <f>IF(G111&lt;0,0,IF(D111&lt;0,0,IF(G111=0,0,(IF(D111=0,0,(D111/G111)*100)))))</f>
        <v>81.358176063109937</v>
      </c>
      <c r="I111" s="10">
        <f>D111-G111</f>
        <v>-15467962.790000007</v>
      </c>
      <c r="J111" s="81"/>
    </row>
    <row r="112" spans="1:10" ht="116.25" x14ac:dyDescent="0.3">
      <c r="A112" s="11">
        <v>41050100</v>
      </c>
      <c r="B112" s="33" t="s">
        <v>138</v>
      </c>
      <c r="C112" s="12">
        <v>22183000</v>
      </c>
      <c r="D112" s="12">
        <v>20944113.940000001</v>
      </c>
      <c r="E112" s="74">
        <f t="shared" ref="E112:E122" si="17">IF(C112=0,0,D112/C112*100)</f>
        <v>94.415155479421188</v>
      </c>
      <c r="F112" s="13">
        <f t="shared" ref="F112:F122" si="18">D112-C112</f>
        <v>-1238886.0599999987</v>
      </c>
      <c r="G112" s="12">
        <v>45408423</v>
      </c>
      <c r="H112" s="74">
        <f t="shared" ref="H112:H122" si="19">IF(G112&lt;0,0,IF(D112&lt;0,0,IF(G112=0,0,(IF(D112=0,0,(D112/G112)*100)))))</f>
        <v>46.12385226414932</v>
      </c>
      <c r="I112" s="13">
        <f t="shared" ref="I112:I122" si="20">D112-G112</f>
        <v>-24464309.059999999</v>
      </c>
      <c r="J112" s="81"/>
    </row>
    <row r="113" spans="1:11" ht="72.75" customHeight="1" x14ac:dyDescent="0.3">
      <c r="A113" s="11">
        <v>41050200</v>
      </c>
      <c r="B113" s="33" t="s">
        <v>139</v>
      </c>
      <c r="C113" s="12">
        <v>7000</v>
      </c>
      <c r="D113" s="12">
        <v>6422.12</v>
      </c>
      <c r="E113" s="74">
        <f t="shared" si="17"/>
        <v>91.744571428571433</v>
      </c>
      <c r="F113" s="13">
        <f t="shared" si="18"/>
        <v>-577.88000000000011</v>
      </c>
      <c r="G113" s="12">
        <v>4507.1400000000003</v>
      </c>
      <c r="H113" s="74">
        <f t="shared" si="19"/>
        <v>142.48769729806483</v>
      </c>
      <c r="I113" s="13">
        <f t="shared" si="20"/>
        <v>1914.9799999999996</v>
      </c>
      <c r="J113" s="81"/>
    </row>
    <row r="114" spans="1:11" ht="209.25" x14ac:dyDescent="0.3">
      <c r="A114" s="11">
        <v>41050300</v>
      </c>
      <c r="B114" s="33" t="s">
        <v>137</v>
      </c>
      <c r="C114" s="12">
        <v>41311000</v>
      </c>
      <c r="D114" s="12">
        <v>39562312.100000001</v>
      </c>
      <c r="E114" s="74">
        <f t="shared" si="17"/>
        <v>95.767016291060486</v>
      </c>
      <c r="F114" s="13">
        <f t="shared" si="18"/>
        <v>-1748687.8999999985</v>
      </c>
      <c r="G114" s="12">
        <v>32961933.539999999</v>
      </c>
      <c r="H114" s="74">
        <f t="shared" si="19"/>
        <v>120.02424570145529</v>
      </c>
      <c r="I114" s="13">
        <f t="shared" si="20"/>
        <v>6600378.5600000024</v>
      </c>
      <c r="J114" s="81"/>
    </row>
    <row r="115" spans="1:11" ht="192.75" customHeight="1" x14ac:dyDescent="0.3">
      <c r="A115" s="11">
        <v>41050700</v>
      </c>
      <c r="B115" s="33" t="s">
        <v>140</v>
      </c>
      <c r="C115" s="12">
        <v>175100</v>
      </c>
      <c r="D115" s="12">
        <v>174915.93</v>
      </c>
      <c r="E115" s="74">
        <f t="shared" si="17"/>
        <v>99.894877213021132</v>
      </c>
      <c r="F115" s="13">
        <f t="shared" si="18"/>
        <v>-184.07000000000698</v>
      </c>
      <c r="G115" s="12">
        <v>128194.2</v>
      </c>
      <c r="H115" s="74">
        <f t="shared" si="19"/>
        <v>136.44605606181869</v>
      </c>
      <c r="I115" s="13">
        <f t="shared" si="20"/>
        <v>46721.729999999996</v>
      </c>
      <c r="J115" s="81"/>
    </row>
    <row r="116" spans="1:11" ht="46.5" x14ac:dyDescent="0.3">
      <c r="A116" s="11">
        <v>41051000</v>
      </c>
      <c r="B116" s="33" t="s">
        <v>156</v>
      </c>
      <c r="C116" s="12">
        <v>1458923</v>
      </c>
      <c r="D116" s="12">
        <v>1458923</v>
      </c>
      <c r="E116" s="74">
        <f>IF(C116=0,0,D116/C116*100)</f>
        <v>100</v>
      </c>
      <c r="F116" s="13">
        <f>D116-C116</f>
        <v>0</v>
      </c>
      <c r="G116" s="12"/>
      <c r="H116" s="74">
        <f>IF(G116&lt;0,0,IF(D116&lt;0,0,IF(G116=0,0,(IF(D116=0,0,(D116/G116)*100)))))</f>
        <v>0</v>
      </c>
      <c r="I116" s="13">
        <f>D116-G116</f>
        <v>1458923</v>
      </c>
      <c r="J116" s="81"/>
    </row>
    <row r="117" spans="1:11" ht="46.5" x14ac:dyDescent="0.3">
      <c r="A117" s="11">
        <v>41051100</v>
      </c>
      <c r="B117" s="33" t="s">
        <v>148</v>
      </c>
      <c r="C117" s="12">
        <v>150123</v>
      </c>
      <c r="D117" s="12">
        <v>150123</v>
      </c>
      <c r="E117" s="74">
        <f t="shared" si="17"/>
        <v>100</v>
      </c>
      <c r="F117" s="13">
        <f t="shared" si="18"/>
        <v>0</v>
      </c>
      <c r="G117" s="12">
        <v>899700</v>
      </c>
      <c r="H117" s="74">
        <f t="shared" si="19"/>
        <v>16.685895298432811</v>
      </c>
      <c r="I117" s="13">
        <f t="shared" si="20"/>
        <v>-749577</v>
      </c>
      <c r="J117" s="81"/>
    </row>
    <row r="118" spans="1:11" ht="69.75" x14ac:dyDescent="0.3">
      <c r="A118" s="11">
        <v>41051200</v>
      </c>
      <c r="B118" s="33" t="s">
        <v>141</v>
      </c>
      <c r="C118" s="12">
        <v>928194</v>
      </c>
      <c r="D118" s="12">
        <v>928194</v>
      </c>
      <c r="E118" s="74">
        <f t="shared" si="17"/>
        <v>100</v>
      </c>
      <c r="F118" s="13">
        <f t="shared" si="18"/>
        <v>0</v>
      </c>
      <c r="G118" s="12">
        <v>622328</v>
      </c>
      <c r="H118" s="74">
        <f t="shared" si="19"/>
        <v>149.14868043861117</v>
      </c>
      <c r="I118" s="13">
        <f t="shared" si="20"/>
        <v>305866</v>
      </c>
      <c r="J118" s="81"/>
    </row>
    <row r="119" spans="1:11" ht="69.75" x14ac:dyDescent="0.3">
      <c r="A119" s="11">
        <v>41051400</v>
      </c>
      <c r="B119" s="33" t="s">
        <v>149</v>
      </c>
      <c r="C119" s="12">
        <v>1229127</v>
      </c>
      <c r="D119" s="12">
        <v>1229127</v>
      </c>
      <c r="E119" s="74">
        <f t="shared" si="17"/>
        <v>100</v>
      </c>
      <c r="F119" s="13">
        <f t="shared" si="18"/>
        <v>0</v>
      </c>
      <c r="G119" s="12">
        <v>982890</v>
      </c>
      <c r="H119" s="74">
        <f t="shared" si="19"/>
        <v>125.05234563379422</v>
      </c>
      <c r="I119" s="13">
        <f t="shared" si="20"/>
        <v>246237</v>
      </c>
      <c r="J119" s="81"/>
    </row>
    <row r="120" spans="1:11" ht="46.5" x14ac:dyDescent="0.3">
      <c r="A120" s="11">
        <v>41051500</v>
      </c>
      <c r="B120" s="33" t="s">
        <v>142</v>
      </c>
      <c r="C120" s="12">
        <v>667990</v>
      </c>
      <c r="D120" s="12">
        <v>667990</v>
      </c>
      <c r="E120" s="74">
        <f t="shared" si="17"/>
        <v>100</v>
      </c>
      <c r="F120" s="13">
        <f t="shared" si="18"/>
        <v>0</v>
      </c>
      <c r="G120" s="12">
        <v>462938</v>
      </c>
      <c r="H120" s="74">
        <f t="shared" si="19"/>
        <v>144.29362031200722</v>
      </c>
      <c r="I120" s="13">
        <f t="shared" si="20"/>
        <v>205052</v>
      </c>
      <c r="J120" s="81"/>
    </row>
    <row r="121" spans="1:11" ht="51.75" customHeight="1" x14ac:dyDescent="0.3">
      <c r="A121" s="11">
        <v>41052000</v>
      </c>
      <c r="B121" s="33" t="s">
        <v>143</v>
      </c>
      <c r="C121" s="12">
        <v>139500</v>
      </c>
      <c r="D121" s="12">
        <v>139500</v>
      </c>
      <c r="E121" s="74">
        <f t="shared" si="17"/>
        <v>100</v>
      </c>
      <c r="F121" s="13">
        <f t="shared" si="18"/>
        <v>0</v>
      </c>
      <c r="G121" s="12">
        <v>378600</v>
      </c>
      <c r="H121" s="74">
        <f t="shared" si="19"/>
        <v>36.84627575277338</v>
      </c>
      <c r="I121" s="13">
        <f t="shared" si="20"/>
        <v>-239100</v>
      </c>
      <c r="J121" s="81"/>
    </row>
    <row r="122" spans="1:11" ht="23.25" x14ac:dyDescent="0.3">
      <c r="A122" s="11">
        <v>41053900</v>
      </c>
      <c r="B122" s="33" t="s">
        <v>144</v>
      </c>
      <c r="C122" s="12">
        <v>1865000</v>
      </c>
      <c r="D122" s="12">
        <v>1865000</v>
      </c>
      <c r="E122" s="74">
        <f t="shared" si="17"/>
        <v>100</v>
      </c>
      <c r="F122" s="13">
        <f t="shared" si="18"/>
        <v>0</v>
      </c>
      <c r="G122" s="12">
        <v>1125000</v>
      </c>
      <c r="H122" s="74">
        <f t="shared" si="19"/>
        <v>165.77777777777777</v>
      </c>
      <c r="I122" s="13">
        <f t="shared" si="20"/>
        <v>740000</v>
      </c>
      <c r="J122" s="81"/>
    </row>
    <row r="123" spans="1:11" ht="46.5" x14ac:dyDescent="0.3">
      <c r="A123" s="11">
        <v>41054300</v>
      </c>
      <c r="B123" s="33" t="s">
        <v>168</v>
      </c>
      <c r="C123" s="12">
        <v>379930</v>
      </c>
      <c r="D123" s="12">
        <v>379930</v>
      </c>
      <c r="E123" s="74">
        <f>IF(C123=0,0,D123/C123*100)</f>
        <v>100</v>
      </c>
      <c r="F123" s="13">
        <f>D123-C123</f>
        <v>0</v>
      </c>
      <c r="G123" s="12">
        <v>0</v>
      </c>
      <c r="H123" s="74">
        <f>IF(G123&lt;0,0,IF(D123&lt;0,0,IF(G123=0,0,(IF(D123=0,0,(D123/G123)*100)))))</f>
        <v>0</v>
      </c>
      <c r="I123" s="13">
        <f>D123-G123</f>
        <v>379930</v>
      </c>
      <c r="J123" s="81"/>
    </row>
    <row r="124" spans="1:11" s="88" customFormat="1" ht="23.25" x14ac:dyDescent="0.35">
      <c r="A124" s="108" t="s">
        <v>68</v>
      </c>
      <c r="B124" s="109"/>
      <c r="C124" s="6">
        <f>C7+C69+C95</f>
        <v>191168838</v>
      </c>
      <c r="D124" s="6">
        <f>D7+D69+D95</f>
        <v>201850117.13</v>
      </c>
      <c r="E124" s="73">
        <f>IF(C124=0,0,D124/C124*100)</f>
        <v>105.58735369307416</v>
      </c>
      <c r="F124" s="6">
        <f>F7+F69+F95</f>
        <v>10681279.12999999</v>
      </c>
      <c r="G124" s="6">
        <f>G7+G69+G95</f>
        <v>140112572.73000002</v>
      </c>
      <c r="H124" s="73">
        <f t="shared" si="12"/>
        <v>144.06281548977734</v>
      </c>
      <c r="I124" s="6">
        <f>D124-G124</f>
        <v>61737544.399999976</v>
      </c>
      <c r="J124" s="87"/>
      <c r="K124" s="99"/>
    </row>
    <row r="125" spans="1:11" s="88" customFormat="1" ht="23.25" x14ac:dyDescent="0.3">
      <c r="A125" s="108" t="s">
        <v>83</v>
      </c>
      <c r="B125" s="109"/>
      <c r="C125" s="6">
        <f>C124+C99</f>
        <v>355878869</v>
      </c>
      <c r="D125" s="6">
        <f>D124+D99</f>
        <v>363571812.22000003</v>
      </c>
      <c r="E125" s="73">
        <f>IF(C125=0,0,D125/C125*100)</f>
        <v>102.16167462867823</v>
      </c>
      <c r="F125" s="6">
        <f>D125-C125</f>
        <v>7692943.2200000286</v>
      </c>
      <c r="G125" s="6">
        <f>G124+G99</f>
        <v>285425186.61000001</v>
      </c>
      <c r="H125" s="73">
        <f t="shared" si="12"/>
        <v>127.37902234142294</v>
      </c>
      <c r="I125" s="6">
        <f>D125-G125</f>
        <v>78146625.610000014</v>
      </c>
      <c r="J125" s="87"/>
    </row>
    <row r="126" spans="1:11" ht="27" x14ac:dyDescent="0.3">
      <c r="A126" s="103" t="s">
        <v>82</v>
      </c>
      <c r="B126" s="103"/>
      <c r="C126" s="103"/>
      <c r="D126" s="103"/>
      <c r="E126" s="103"/>
      <c r="F126" s="103"/>
      <c r="G126" s="103"/>
      <c r="H126" s="103"/>
      <c r="I126" s="103"/>
      <c r="J126" s="82" t="s">
        <v>136</v>
      </c>
    </row>
    <row r="127" spans="1:11" s="92" customFormat="1" ht="22.5" x14ac:dyDescent="0.3">
      <c r="A127" s="100">
        <v>10000000</v>
      </c>
      <c r="B127" s="101" t="s">
        <v>1</v>
      </c>
      <c r="C127" s="89">
        <f>C128+C131+C134</f>
        <v>161200</v>
      </c>
      <c r="D127" s="89">
        <f>D128+D131+D134</f>
        <v>87070.92</v>
      </c>
      <c r="E127" s="90">
        <f t="shared" ref="E127:E147" si="21">IF(C127=0,0,D127/C127*100)</f>
        <v>54.014218362282875</v>
      </c>
      <c r="F127" s="89">
        <f t="shared" ref="F127:F147" si="22">D127-C127</f>
        <v>-74129.08</v>
      </c>
      <c r="G127" s="89">
        <f>G128+G131+G134</f>
        <v>33509.03</v>
      </c>
      <c r="H127" s="90">
        <f t="shared" si="12"/>
        <v>259.84315272629499</v>
      </c>
      <c r="I127" s="89">
        <f t="shared" ref="I127:I147" si="23">D127-G127</f>
        <v>53561.89</v>
      </c>
      <c r="J127" s="91">
        <f t="shared" ref="J127:J162" si="24">ROUND((D127/$D$162)*100,1)</f>
        <v>0.4</v>
      </c>
    </row>
    <row r="128" spans="1:11" ht="22.5" x14ac:dyDescent="0.3">
      <c r="A128" s="7">
        <v>12000000</v>
      </c>
      <c r="B128" s="35" t="s">
        <v>157</v>
      </c>
      <c r="C128" s="15">
        <f>C129</f>
        <v>0</v>
      </c>
      <c r="D128" s="15">
        <f>D129</f>
        <v>-3250</v>
      </c>
      <c r="E128" s="75">
        <f>IF(C128=0,0,D128/C128*100)</f>
        <v>0</v>
      </c>
      <c r="F128" s="15">
        <f>D128-C128</f>
        <v>-3250</v>
      </c>
      <c r="G128" s="15">
        <f>G129</f>
        <v>0</v>
      </c>
      <c r="H128" s="75">
        <f>IF(G128&lt;0,0,IF(D128&lt;0,0,IF(G128=0,0,(IF(D128=0,0,(D128/G128)*100)))))</f>
        <v>0</v>
      </c>
      <c r="I128" s="15">
        <f>D128-G128</f>
        <v>-3250</v>
      </c>
      <c r="J128" s="81">
        <f t="shared" si="24"/>
        <v>0</v>
      </c>
    </row>
    <row r="129" spans="1:10" ht="33" customHeight="1" x14ac:dyDescent="0.3">
      <c r="A129" s="9">
        <v>12020000</v>
      </c>
      <c r="B129" s="32" t="s">
        <v>158</v>
      </c>
      <c r="C129" s="10">
        <f>SUM(C130:C130)</f>
        <v>0</v>
      </c>
      <c r="D129" s="10">
        <f>SUM(D130:D130)</f>
        <v>-3250</v>
      </c>
      <c r="E129" s="76">
        <f>IF(C129=0,0,D129/C129*100)</f>
        <v>0</v>
      </c>
      <c r="F129" s="10">
        <f>D129-C129</f>
        <v>-3250</v>
      </c>
      <c r="G129" s="10">
        <f>SUM(G130:G130)</f>
        <v>0</v>
      </c>
      <c r="H129" s="76">
        <f>IF(G129&lt;0,0,IF(D129&lt;0,0,IF(G129=0,0,(IF(D129=0,0,(D129/G129)*100)))))</f>
        <v>0</v>
      </c>
      <c r="I129" s="10">
        <f>D129-G129</f>
        <v>-3250</v>
      </c>
      <c r="J129" s="81">
        <f t="shared" si="24"/>
        <v>0</v>
      </c>
    </row>
    <row r="130" spans="1:10" ht="46.5" x14ac:dyDescent="0.3">
      <c r="A130" s="11">
        <v>12020100</v>
      </c>
      <c r="B130" s="33" t="s">
        <v>159</v>
      </c>
      <c r="C130" s="12">
        <v>0</v>
      </c>
      <c r="D130" s="12">
        <v>-3250</v>
      </c>
      <c r="E130" s="74">
        <f>IF(C130=0,0,D130/C130*100)</f>
        <v>0</v>
      </c>
      <c r="F130" s="13">
        <f>D130-C130</f>
        <v>-3250</v>
      </c>
      <c r="G130" s="12"/>
      <c r="H130" s="74">
        <f>IF(G130&lt;0,0,IF(D130&lt;0,0,IF(G130=0,0,(IF(D130=0,0,(D130/G130)*100)))))</f>
        <v>0</v>
      </c>
      <c r="I130" s="13">
        <f>D130-G130</f>
        <v>-3250</v>
      </c>
      <c r="J130" s="81">
        <f t="shared" si="24"/>
        <v>0</v>
      </c>
    </row>
    <row r="131" spans="1:10" ht="22.5" hidden="1" x14ac:dyDescent="0.3">
      <c r="A131" s="7">
        <v>18000000</v>
      </c>
      <c r="B131" s="35" t="s">
        <v>13</v>
      </c>
      <c r="C131" s="15">
        <f>C132</f>
        <v>0</v>
      </c>
      <c r="D131" s="15">
        <f>D132</f>
        <v>0</v>
      </c>
      <c r="E131" s="75">
        <f t="shared" si="21"/>
        <v>0</v>
      </c>
      <c r="F131" s="15">
        <f t="shared" si="22"/>
        <v>0</v>
      </c>
      <c r="G131" s="15">
        <f>G132</f>
        <v>0</v>
      </c>
      <c r="H131" s="75">
        <f t="shared" si="12"/>
        <v>0</v>
      </c>
      <c r="I131" s="15">
        <f t="shared" si="23"/>
        <v>0</v>
      </c>
      <c r="J131" s="81">
        <f t="shared" si="24"/>
        <v>0</v>
      </c>
    </row>
    <row r="132" spans="1:10" ht="46.5" hidden="1" x14ac:dyDescent="0.3">
      <c r="A132" s="9">
        <v>18040000</v>
      </c>
      <c r="B132" s="36" t="s">
        <v>28</v>
      </c>
      <c r="C132" s="17">
        <f>SUM(C133)</f>
        <v>0</v>
      </c>
      <c r="D132" s="17">
        <f>SUM(D133)</f>
        <v>0</v>
      </c>
      <c r="E132" s="76">
        <f t="shared" si="21"/>
        <v>0</v>
      </c>
      <c r="F132" s="17">
        <f t="shared" si="22"/>
        <v>0</v>
      </c>
      <c r="G132" s="17">
        <f>SUM(G133)</f>
        <v>0</v>
      </c>
      <c r="H132" s="76">
        <f t="shared" si="12"/>
        <v>0</v>
      </c>
      <c r="I132" s="17">
        <f t="shared" si="23"/>
        <v>0</v>
      </c>
      <c r="J132" s="81">
        <f t="shared" si="24"/>
        <v>0</v>
      </c>
    </row>
    <row r="133" spans="1:10" ht="72.75" hidden="1" customHeight="1" x14ac:dyDescent="0.3">
      <c r="A133" s="11">
        <v>18041500</v>
      </c>
      <c r="B133" s="37" t="s">
        <v>69</v>
      </c>
      <c r="C133" s="19">
        <v>0</v>
      </c>
      <c r="D133" s="19">
        <v>0</v>
      </c>
      <c r="E133" s="74">
        <f t="shared" si="21"/>
        <v>0</v>
      </c>
      <c r="F133" s="16">
        <f t="shared" si="22"/>
        <v>0</v>
      </c>
      <c r="G133" s="19">
        <v>0</v>
      </c>
      <c r="H133" s="74">
        <f t="shared" si="12"/>
        <v>0</v>
      </c>
      <c r="I133" s="16">
        <f t="shared" si="23"/>
        <v>0</v>
      </c>
      <c r="J133" s="81">
        <f t="shared" si="24"/>
        <v>0</v>
      </c>
    </row>
    <row r="134" spans="1:10" ht="22.5" x14ac:dyDescent="0.3">
      <c r="A134" s="7">
        <v>19000000</v>
      </c>
      <c r="B134" s="35" t="s">
        <v>36</v>
      </c>
      <c r="C134" s="15">
        <f>C135</f>
        <v>161200</v>
      </c>
      <c r="D134" s="15">
        <f>D135</f>
        <v>90320.92</v>
      </c>
      <c r="E134" s="75">
        <f t="shared" si="21"/>
        <v>56.030347394540946</v>
      </c>
      <c r="F134" s="15">
        <f t="shared" si="22"/>
        <v>-70879.08</v>
      </c>
      <c r="G134" s="15">
        <f>G135</f>
        <v>33509.03</v>
      </c>
      <c r="H134" s="75">
        <f t="shared" si="12"/>
        <v>269.5420309092803</v>
      </c>
      <c r="I134" s="15">
        <f t="shared" si="23"/>
        <v>56811.89</v>
      </c>
      <c r="J134" s="81">
        <f t="shared" si="24"/>
        <v>0.4</v>
      </c>
    </row>
    <row r="135" spans="1:10" ht="23.25" x14ac:dyDescent="0.3">
      <c r="A135" s="9">
        <v>19010000</v>
      </c>
      <c r="B135" s="32" t="s">
        <v>37</v>
      </c>
      <c r="C135" s="10">
        <f>SUM(C136:C138)</f>
        <v>161200</v>
      </c>
      <c r="D135" s="10">
        <f>SUM(D136:D138)</f>
        <v>90320.92</v>
      </c>
      <c r="E135" s="76">
        <f t="shared" si="21"/>
        <v>56.030347394540946</v>
      </c>
      <c r="F135" s="10">
        <f t="shared" si="22"/>
        <v>-70879.08</v>
      </c>
      <c r="G135" s="10">
        <f>SUM(G136:G138)</f>
        <v>33509.03</v>
      </c>
      <c r="H135" s="76">
        <f t="shared" si="12"/>
        <v>269.5420309092803</v>
      </c>
      <c r="I135" s="10">
        <f t="shared" si="23"/>
        <v>56811.89</v>
      </c>
      <c r="J135" s="81">
        <f t="shared" si="24"/>
        <v>0.4</v>
      </c>
    </row>
    <row r="136" spans="1:10" ht="46.5" x14ac:dyDescent="0.3">
      <c r="A136" s="11">
        <v>19010100</v>
      </c>
      <c r="B136" s="33" t="s">
        <v>38</v>
      </c>
      <c r="C136" s="12">
        <v>105500</v>
      </c>
      <c r="D136" s="12">
        <v>60840.21</v>
      </c>
      <c r="E136" s="74">
        <f t="shared" si="21"/>
        <v>57.66844549763033</v>
      </c>
      <c r="F136" s="13">
        <f t="shared" si="22"/>
        <v>-44659.79</v>
      </c>
      <c r="G136" s="12">
        <v>32853.21</v>
      </c>
      <c r="H136" s="74">
        <f t="shared" si="12"/>
        <v>185.18802272289375</v>
      </c>
      <c r="I136" s="13">
        <f t="shared" si="23"/>
        <v>27987</v>
      </c>
      <c r="J136" s="81">
        <f t="shared" si="24"/>
        <v>0.2</v>
      </c>
    </row>
    <row r="137" spans="1:10" ht="27.75" customHeight="1" x14ac:dyDescent="0.3">
      <c r="A137" s="11">
        <v>19010200</v>
      </c>
      <c r="B137" s="33" t="s">
        <v>39</v>
      </c>
      <c r="C137" s="12">
        <v>55000</v>
      </c>
      <c r="D137" s="12">
        <v>29350.71</v>
      </c>
      <c r="E137" s="74">
        <f t="shared" si="21"/>
        <v>53.364927272727272</v>
      </c>
      <c r="F137" s="13">
        <f t="shared" si="22"/>
        <v>-25649.29</v>
      </c>
      <c r="G137" s="12">
        <v>167.44</v>
      </c>
      <c r="H137" s="74">
        <f t="shared" si="12"/>
        <v>17529.091017677973</v>
      </c>
      <c r="I137" s="13">
        <f t="shared" si="23"/>
        <v>29183.27</v>
      </c>
      <c r="J137" s="81">
        <f t="shared" si="24"/>
        <v>0.1</v>
      </c>
    </row>
    <row r="138" spans="1:10" ht="46.5" customHeight="1" x14ac:dyDescent="0.3">
      <c r="A138" s="11">
        <v>19010300</v>
      </c>
      <c r="B138" s="33" t="s">
        <v>40</v>
      </c>
      <c r="C138" s="12">
        <v>700</v>
      </c>
      <c r="D138" s="12">
        <v>130</v>
      </c>
      <c r="E138" s="74">
        <f t="shared" si="21"/>
        <v>18.571428571428573</v>
      </c>
      <c r="F138" s="13">
        <f t="shared" si="22"/>
        <v>-570</v>
      </c>
      <c r="G138" s="12">
        <v>488.38</v>
      </c>
      <c r="H138" s="74">
        <f t="shared" si="12"/>
        <v>26.618616650968509</v>
      </c>
      <c r="I138" s="13">
        <f t="shared" si="23"/>
        <v>-358.38</v>
      </c>
      <c r="J138" s="81">
        <f t="shared" si="24"/>
        <v>0</v>
      </c>
    </row>
    <row r="139" spans="1:10" ht="22.5" x14ac:dyDescent="0.3">
      <c r="A139" s="5">
        <v>20000000</v>
      </c>
      <c r="B139" s="34" t="s">
        <v>41</v>
      </c>
      <c r="C139" s="14">
        <f>C140+C142+C145</f>
        <v>15661405.49</v>
      </c>
      <c r="D139" s="14">
        <f>D140+D142+D145</f>
        <v>7968912.2200000007</v>
      </c>
      <c r="E139" s="73">
        <f t="shared" si="21"/>
        <v>50.882484494052903</v>
      </c>
      <c r="F139" s="14">
        <f t="shared" si="22"/>
        <v>-7692493.2699999996</v>
      </c>
      <c r="G139" s="14">
        <f>G140+G142+G145</f>
        <v>7529828.1399999997</v>
      </c>
      <c r="H139" s="73">
        <f t="shared" ref="H139:H165" si="25">IF(G139&lt;0,0,IF(D139&lt;0,0,IF(G139=0,0,(IF(D139=0,0,(D139/G139)*100)))))</f>
        <v>105.83126296956893</v>
      </c>
      <c r="I139" s="14">
        <f t="shared" si="23"/>
        <v>439084.08000000101</v>
      </c>
      <c r="J139" s="81">
        <f t="shared" si="24"/>
        <v>32.299999999999997</v>
      </c>
    </row>
    <row r="140" spans="1:10" ht="22.5" x14ac:dyDescent="0.3">
      <c r="A140" s="7">
        <v>21000000</v>
      </c>
      <c r="B140" s="35" t="s">
        <v>160</v>
      </c>
      <c r="C140" s="15">
        <f>C141</f>
        <v>45500</v>
      </c>
      <c r="D140" s="15">
        <f>D141</f>
        <v>45697.49</v>
      </c>
      <c r="E140" s="75">
        <f>IF(C140=0,0,D140/C140*100)</f>
        <v>100.43404395604396</v>
      </c>
      <c r="F140" s="15">
        <f>D140-C140</f>
        <v>197.48999999999796</v>
      </c>
      <c r="G140" s="15">
        <f>G141</f>
        <v>0</v>
      </c>
      <c r="H140" s="75">
        <f>IF(G140&lt;0,0,IF(D140&lt;0,0,IF(G140=0,0,(IF(D140=0,0,(D140/G140)*100)))))</f>
        <v>0</v>
      </c>
      <c r="I140" s="15">
        <f>D140-G140</f>
        <v>45697.49</v>
      </c>
      <c r="J140" s="81">
        <f t="shared" si="24"/>
        <v>0.2</v>
      </c>
    </row>
    <row r="141" spans="1:10" ht="46.5" x14ac:dyDescent="0.3">
      <c r="A141" s="9">
        <v>21110000</v>
      </c>
      <c r="B141" s="36" t="s">
        <v>161</v>
      </c>
      <c r="C141" s="17">
        <v>45500</v>
      </c>
      <c r="D141" s="17">
        <v>45697.49</v>
      </c>
      <c r="E141" s="76">
        <f>IF(C141=0,0,D141/C141*100)</f>
        <v>100.43404395604396</v>
      </c>
      <c r="F141" s="17">
        <f>D141-C141</f>
        <v>197.48999999999796</v>
      </c>
      <c r="G141" s="17">
        <v>0</v>
      </c>
      <c r="H141" s="76">
        <f>IF(G141&lt;0,0,IF(D141&lt;0,0,IF(G141=0,0,(IF(D141=0,0,(D141/G141)*100)))))</f>
        <v>0</v>
      </c>
      <c r="I141" s="17">
        <f>D141-G141</f>
        <v>45697.49</v>
      </c>
      <c r="J141" s="81">
        <f t="shared" si="24"/>
        <v>0.2</v>
      </c>
    </row>
    <row r="142" spans="1:10" ht="22.5" x14ac:dyDescent="0.3">
      <c r="A142" s="7">
        <v>24000000</v>
      </c>
      <c r="B142" s="35" t="s">
        <v>55</v>
      </c>
      <c r="C142" s="15">
        <f>C143</f>
        <v>1000</v>
      </c>
      <c r="D142" s="15">
        <f>D143</f>
        <v>0</v>
      </c>
      <c r="E142" s="75">
        <f t="shared" si="21"/>
        <v>0</v>
      </c>
      <c r="F142" s="15">
        <f t="shared" si="22"/>
        <v>-1000</v>
      </c>
      <c r="G142" s="15">
        <f>G143</f>
        <v>0</v>
      </c>
      <c r="H142" s="75">
        <f t="shared" si="25"/>
        <v>0</v>
      </c>
      <c r="I142" s="15">
        <f t="shared" si="23"/>
        <v>0</v>
      </c>
      <c r="J142" s="81">
        <f t="shared" si="24"/>
        <v>0</v>
      </c>
    </row>
    <row r="143" spans="1:10" ht="23.25" x14ac:dyDescent="0.3">
      <c r="A143" s="9">
        <v>24060000</v>
      </c>
      <c r="B143" s="36" t="s">
        <v>44</v>
      </c>
      <c r="C143" s="17">
        <f>C144</f>
        <v>1000</v>
      </c>
      <c r="D143" s="17">
        <f>D144</f>
        <v>0</v>
      </c>
      <c r="E143" s="76">
        <f t="shared" si="21"/>
        <v>0</v>
      </c>
      <c r="F143" s="17">
        <f t="shared" si="22"/>
        <v>-1000</v>
      </c>
      <c r="G143" s="17">
        <f>G144</f>
        <v>0</v>
      </c>
      <c r="H143" s="76">
        <f t="shared" si="25"/>
        <v>0</v>
      </c>
      <c r="I143" s="17">
        <f t="shared" si="23"/>
        <v>0</v>
      </c>
      <c r="J143" s="81">
        <f t="shared" si="24"/>
        <v>0</v>
      </c>
    </row>
    <row r="144" spans="1:10" ht="51.75" customHeight="1" x14ac:dyDescent="0.3">
      <c r="A144" s="11">
        <v>24062100</v>
      </c>
      <c r="B144" s="37" t="s">
        <v>70</v>
      </c>
      <c r="C144" s="19">
        <v>1000</v>
      </c>
      <c r="D144" s="19">
        <v>0</v>
      </c>
      <c r="E144" s="74">
        <f t="shared" si="21"/>
        <v>0</v>
      </c>
      <c r="F144" s="16">
        <f t="shared" si="22"/>
        <v>-1000</v>
      </c>
      <c r="G144" s="19">
        <v>0</v>
      </c>
      <c r="H144" s="74">
        <f t="shared" si="25"/>
        <v>0</v>
      </c>
      <c r="I144" s="16">
        <f t="shared" si="23"/>
        <v>0</v>
      </c>
      <c r="J144" s="81">
        <f t="shared" si="24"/>
        <v>0</v>
      </c>
    </row>
    <row r="145" spans="1:14" ht="22.5" x14ac:dyDescent="0.3">
      <c r="A145" s="7">
        <v>25000000</v>
      </c>
      <c r="B145" s="35" t="s">
        <v>72</v>
      </c>
      <c r="C145" s="15">
        <f>C146+C147</f>
        <v>15614905.49</v>
      </c>
      <c r="D145" s="15">
        <f>D146+D147</f>
        <v>7923214.7300000004</v>
      </c>
      <c r="E145" s="75">
        <f t="shared" si="21"/>
        <v>50.741355655813194</v>
      </c>
      <c r="F145" s="15">
        <f t="shared" si="22"/>
        <v>-7691690.7599999998</v>
      </c>
      <c r="G145" s="15">
        <f>G146+G147</f>
        <v>7529828.1399999997</v>
      </c>
      <c r="H145" s="75">
        <f t="shared" si="25"/>
        <v>105.22437674122003</v>
      </c>
      <c r="I145" s="15">
        <f t="shared" si="23"/>
        <v>393386.59000000078</v>
      </c>
      <c r="J145" s="81">
        <f t="shared" si="24"/>
        <v>32.1</v>
      </c>
    </row>
    <row r="146" spans="1:14" ht="46.5" x14ac:dyDescent="0.3">
      <c r="A146" s="9">
        <v>25010000</v>
      </c>
      <c r="B146" s="36" t="s">
        <v>73</v>
      </c>
      <c r="C146" s="17">
        <v>13387175.85</v>
      </c>
      <c r="D146" s="17">
        <v>6154254.1299999999</v>
      </c>
      <c r="E146" s="76">
        <f t="shared" si="21"/>
        <v>45.971265328527075</v>
      </c>
      <c r="F146" s="17">
        <f t="shared" si="22"/>
        <v>-7232921.7199999997</v>
      </c>
      <c r="G146" s="17">
        <v>4519100.13</v>
      </c>
      <c r="H146" s="76">
        <f t="shared" si="25"/>
        <v>136.18317702555532</v>
      </c>
      <c r="I146" s="17">
        <f t="shared" si="23"/>
        <v>1635154</v>
      </c>
      <c r="J146" s="81">
        <f t="shared" si="24"/>
        <v>24.9</v>
      </c>
      <c r="K146" s="105"/>
      <c r="L146" s="105"/>
      <c r="M146" s="105"/>
      <c r="N146" s="105"/>
    </row>
    <row r="147" spans="1:14" ht="23.25" x14ac:dyDescent="0.3">
      <c r="A147" s="9">
        <v>25020000</v>
      </c>
      <c r="B147" s="36" t="s">
        <v>74</v>
      </c>
      <c r="C147" s="17">
        <v>2227729.64</v>
      </c>
      <c r="D147" s="17">
        <v>1768960.6</v>
      </c>
      <c r="E147" s="76">
        <f t="shared" si="21"/>
        <v>79.406431024547487</v>
      </c>
      <c r="F147" s="17">
        <f t="shared" si="22"/>
        <v>-458769.04000000004</v>
      </c>
      <c r="G147" s="17">
        <v>3010728.01</v>
      </c>
      <c r="H147" s="76">
        <f t="shared" si="25"/>
        <v>58.755244383566897</v>
      </c>
      <c r="I147" s="17">
        <f t="shared" si="23"/>
        <v>-1241767.4099999997</v>
      </c>
      <c r="J147" s="81">
        <f t="shared" si="24"/>
        <v>7.2</v>
      </c>
      <c r="K147" s="105"/>
      <c r="L147" s="105"/>
      <c r="M147" s="105"/>
      <c r="N147" s="105"/>
    </row>
    <row r="148" spans="1:14" s="92" customFormat="1" ht="25.5" x14ac:dyDescent="0.3">
      <c r="A148" s="112" t="s">
        <v>99</v>
      </c>
      <c r="B148" s="113"/>
      <c r="C148" s="89">
        <f>C149+C150</f>
        <v>17000000</v>
      </c>
      <c r="D148" s="89">
        <f>D149+D150</f>
        <v>12009300.35</v>
      </c>
      <c r="E148" s="90">
        <f t="shared" ref="E148:E155" si="26">IF(C148=0,0,D148/C148*100)</f>
        <v>70.642943235294126</v>
      </c>
      <c r="F148" s="89">
        <f t="shared" ref="F148:F155" si="27">D148-C148</f>
        <v>-4990699.6500000004</v>
      </c>
      <c r="G148" s="89">
        <f>G149+G150</f>
        <v>3632176.17</v>
      </c>
      <c r="H148" s="90">
        <f t="shared" si="25"/>
        <v>330.63650516709384</v>
      </c>
      <c r="I148" s="89">
        <f t="shared" ref="I148:I155" si="28">D148-G148</f>
        <v>8377124.1799999997</v>
      </c>
      <c r="J148" s="91">
        <f t="shared" si="24"/>
        <v>48.6</v>
      </c>
    </row>
    <row r="149" spans="1:14" ht="24.75" customHeight="1" x14ac:dyDescent="0.3">
      <c r="A149" s="20">
        <v>24170000</v>
      </c>
      <c r="B149" s="38" t="s">
        <v>71</v>
      </c>
      <c r="C149" s="21">
        <v>12000000</v>
      </c>
      <c r="D149" s="21">
        <v>4952558.92</v>
      </c>
      <c r="E149" s="76">
        <f t="shared" si="26"/>
        <v>41.271324333333332</v>
      </c>
      <c r="F149" s="17">
        <f t="shared" si="27"/>
        <v>-7047441.0800000001</v>
      </c>
      <c r="G149" s="21">
        <v>831248.52</v>
      </c>
      <c r="H149" s="76">
        <f t="shared" si="25"/>
        <v>595.7976225930604</v>
      </c>
      <c r="I149" s="17">
        <f t="shared" si="28"/>
        <v>4121310.4</v>
      </c>
      <c r="J149" s="81">
        <f t="shared" si="24"/>
        <v>20.100000000000001</v>
      </c>
    </row>
    <row r="150" spans="1:14" s="88" customFormat="1" ht="22.5" x14ac:dyDescent="0.3">
      <c r="A150" s="5">
        <v>30000000</v>
      </c>
      <c r="B150" s="34" t="s">
        <v>75</v>
      </c>
      <c r="C150" s="14">
        <f>C151+C153</f>
        <v>5000000</v>
      </c>
      <c r="D150" s="14">
        <f>D151+D153</f>
        <v>7056741.4299999997</v>
      </c>
      <c r="E150" s="73">
        <f t="shared" si="26"/>
        <v>141.13482859999999</v>
      </c>
      <c r="F150" s="14">
        <f t="shared" si="27"/>
        <v>2056741.4299999997</v>
      </c>
      <c r="G150" s="14">
        <f>G151+G153</f>
        <v>2800927.65</v>
      </c>
      <c r="H150" s="73">
        <f t="shared" si="25"/>
        <v>251.94301002383978</v>
      </c>
      <c r="I150" s="14">
        <f t="shared" si="28"/>
        <v>4255813.7799999993</v>
      </c>
      <c r="J150" s="87">
        <f t="shared" si="24"/>
        <v>28.6</v>
      </c>
    </row>
    <row r="151" spans="1:14" ht="22.5" hidden="1" x14ac:dyDescent="0.3">
      <c r="A151" s="7">
        <v>31000000</v>
      </c>
      <c r="B151" s="35" t="s">
        <v>92</v>
      </c>
      <c r="C151" s="15">
        <f>C152</f>
        <v>0</v>
      </c>
      <c r="D151" s="15">
        <f>D152</f>
        <v>0</v>
      </c>
      <c r="E151" s="75">
        <f t="shared" si="26"/>
        <v>0</v>
      </c>
      <c r="F151" s="15">
        <f t="shared" si="27"/>
        <v>0</v>
      </c>
      <c r="G151" s="15">
        <f>G152</f>
        <v>0</v>
      </c>
      <c r="H151" s="75">
        <f t="shared" si="25"/>
        <v>0</v>
      </c>
      <c r="I151" s="15">
        <f t="shared" si="28"/>
        <v>0</v>
      </c>
      <c r="J151" s="81">
        <f t="shared" si="24"/>
        <v>0</v>
      </c>
    </row>
    <row r="152" spans="1:14" ht="51.75" hidden="1" customHeight="1" x14ac:dyDescent="0.3">
      <c r="A152" s="9">
        <v>31030000</v>
      </c>
      <c r="B152" s="36" t="s">
        <v>97</v>
      </c>
      <c r="C152" s="17">
        <v>0</v>
      </c>
      <c r="D152" s="17">
        <v>0</v>
      </c>
      <c r="E152" s="76">
        <f t="shared" si="26"/>
        <v>0</v>
      </c>
      <c r="F152" s="17">
        <f t="shared" si="27"/>
        <v>0</v>
      </c>
      <c r="G152" s="17">
        <v>0</v>
      </c>
      <c r="H152" s="76">
        <f t="shared" si="25"/>
        <v>0</v>
      </c>
      <c r="I152" s="17">
        <f t="shared" si="28"/>
        <v>0</v>
      </c>
      <c r="J152" s="81">
        <f t="shared" si="24"/>
        <v>0</v>
      </c>
    </row>
    <row r="153" spans="1:14" ht="22.5" x14ac:dyDescent="0.3">
      <c r="A153" s="7">
        <v>33000000</v>
      </c>
      <c r="B153" s="35" t="s">
        <v>76</v>
      </c>
      <c r="C153" s="15">
        <f>C154</f>
        <v>5000000</v>
      </c>
      <c r="D153" s="15">
        <f>D154</f>
        <v>7056741.4299999997</v>
      </c>
      <c r="E153" s="75">
        <f t="shared" si="26"/>
        <v>141.13482859999999</v>
      </c>
      <c r="F153" s="15">
        <f t="shared" si="27"/>
        <v>2056741.4299999997</v>
      </c>
      <c r="G153" s="15">
        <f>G154</f>
        <v>2800927.65</v>
      </c>
      <c r="H153" s="75">
        <f t="shared" si="25"/>
        <v>251.94301002383978</v>
      </c>
      <c r="I153" s="15">
        <f t="shared" si="28"/>
        <v>4255813.7799999993</v>
      </c>
      <c r="J153" s="81">
        <f t="shared" si="24"/>
        <v>28.6</v>
      </c>
    </row>
    <row r="154" spans="1:14" ht="23.25" x14ac:dyDescent="0.3">
      <c r="A154" s="9">
        <v>33010000</v>
      </c>
      <c r="B154" s="36" t="s">
        <v>77</v>
      </c>
      <c r="C154" s="17">
        <f>C155</f>
        <v>5000000</v>
      </c>
      <c r="D154" s="17">
        <f>D155</f>
        <v>7056741.4299999997</v>
      </c>
      <c r="E154" s="76">
        <f t="shared" si="26"/>
        <v>141.13482859999999</v>
      </c>
      <c r="F154" s="17">
        <f t="shared" si="27"/>
        <v>2056741.4299999997</v>
      </c>
      <c r="G154" s="17">
        <f>G155</f>
        <v>2800927.65</v>
      </c>
      <c r="H154" s="76">
        <f t="shared" si="25"/>
        <v>251.94301002383978</v>
      </c>
      <c r="I154" s="17">
        <f t="shared" si="28"/>
        <v>4255813.7799999993</v>
      </c>
      <c r="J154" s="81">
        <f t="shared" si="24"/>
        <v>28.6</v>
      </c>
    </row>
    <row r="155" spans="1:14" ht="74.25" customHeight="1" x14ac:dyDescent="0.3">
      <c r="A155" s="11">
        <v>33010100</v>
      </c>
      <c r="B155" s="37" t="s">
        <v>78</v>
      </c>
      <c r="C155" s="19">
        <v>5000000</v>
      </c>
      <c r="D155" s="19">
        <v>7056741.4299999997</v>
      </c>
      <c r="E155" s="74">
        <f t="shared" si="26"/>
        <v>141.13482859999999</v>
      </c>
      <c r="F155" s="16">
        <f t="shared" si="27"/>
        <v>2056741.4299999997</v>
      </c>
      <c r="G155" s="19">
        <v>2800927.65</v>
      </c>
      <c r="H155" s="74">
        <f t="shared" si="25"/>
        <v>251.94301002383978</v>
      </c>
      <c r="I155" s="16">
        <f t="shared" si="28"/>
        <v>4255813.7799999993</v>
      </c>
      <c r="J155" s="81">
        <f t="shared" si="24"/>
        <v>28.6</v>
      </c>
    </row>
    <row r="156" spans="1:14" ht="22.5" x14ac:dyDescent="0.3">
      <c r="A156" s="5">
        <v>40000000</v>
      </c>
      <c r="B156" s="30" t="s">
        <v>56</v>
      </c>
      <c r="C156" s="14">
        <f t="shared" ref="C156:D158" si="29">C157</f>
        <v>3960977</v>
      </c>
      <c r="D156" s="14">
        <f t="shared" si="29"/>
        <v>0</v>
      </c>
      <c r="E156" s="73">
        <f t="shared" ref="E156:E161" si="30">IF(C156=0,0,D156/C156*100)</f>
        <v>0</v>
      </c>
      <c r="F156" s="14">
        <f t="shared" ref="F156:F161" si="31">D156-C156</f>
        <v>-3960977</v>
      </c>
      <c r="G156" s="14">
        <f>G157</f>
        <v>0</v>
      </c>
      <c r="H156" s="73">
        <f t="shared" si="25"/>
        <v>0</v>
      </c>
      <c r="I156" s="14">
        <f t="shared" ref="I156:I161" si="32">D156-G156</f>
        <v>0</v>
      </c>
      <c r="J156" s="81">
        <f t="shared" si="24"/>
        <v>0</v>
      </c>
    </row>
    <row r="157" spans="1:14" ht="22.5" x14ac:dyDescent="0.3">
      <c r="A157" s="7">
        <v>41000000</v>
      </c>
      <c r="B157" s="31" t="s">
        <v>57</v>
      </c>
      <c r="C157" s="15">
        <f t="shared" si="29"/>
        <v>3960977</v>
      </c>
      <c r="D157" s="15">
        <f t="shared" si="29"/>
        <v>0</v>
      </c>
      <c r="E157" s="75">
        <f t="shared" si="30"/>
        <v>0</v>
      </c>
      <c r="F157" s="15">
        <f t="shared" si="31"/>
        <v>-3960977</v>
      </c>
      <c r="G157" s="15">
        <f>G158</f>
        <v>0</v>
      </c>
      <c r="H157" s="75">
        <f t="shared" si="25"/>
        <v>0</v>
      </c>
      <c r="I157" s="15">
        <f t="shared" si="32"/>
        <v>0</v>
      </c>
      <c r="J157" s="81">
        <f t="shared" si="24"/>
        <v>0</v>
      </c>
    </row>
    <row r="158" spans="1:14" ht="23.25" x14ac:dyDescent="0.3">
      <c r="A158" s="9">
        <v>41030000</v>
      </c>
      <c r="B158" s="32" t="s">
        <v>60</v>
      </c>
      <c r="C158" s="17">
        <f t="shared" si="29"/>
        <v>3960977</v>
      </c>
      <c r="D158" s="17">
        <f t="shared" si="29"/>
        <v>0</v>
      </c>
      <c r="E158" s="76">
        <f t="shared" si="30"/>
        <v>0</v>
      </c>
      <c r="F158" s="17">
        <f t="shared" si="31"/>
        <v>-3960977</v>
      </c>
      <c r="G158" s="17">
        <f>G159</f>
        <v>0</v>
      </c>
      <c r="H158" s="76">
        <f t="shared" si="25"/>
        <v>0</v>
      </c>
      <c r="I158" s="17">
        <f t="shared" si="32"/>
        <v>0</v>
      </c>
      <c r="J158" s="81">
        <f t="shared" si="24"/>
        <v>0</v>
      </c>
    </row>
    <row r="159" spans="1:14" ht="23.25" x14ac:dyDescent="0.3">
      <c r="A159" s="11">
        <v>41031400</v>
      </c>
      <c r="B159" s="33"/>
      <c r="C159" s="19">
        <v>3960977</v>
      </c>
      <c r="D159" s="19">
        <v>0</v>
      </c>
      <c r="E159" s="74">
        <f t="shared" si="30"/>
        <v>0</v>
      </c>
      <c r="F159" s="16">
        <f t="shared" si="31"/>
        <v>-3960977</v>
      </c>
      <c r="G159" s="19">
        <v>0</v>
      </c>
      <c r="H159" s="74">
        <f t="shared" si="25"/>
        <v>0</v>
      </c>
      <c r="I159" s="16">
        <f t="shared" si="32"/>
        <v>0</v>
      </c>
      <c r="J159" s="81">
        <f t="shared" si="24"/>
        <v>0</v>
      </c>
    </row>
    <row r="160" spans="1:14" ht="22.5" x14ac:dyDescent="0.3">
      <c r="A160" s="5">
        <v>50000000</v>
      </c>
      <c r="B160" s="34" t="s">
        <v>79</v>
      </c>
      <c r="C160" s="14">
        <f>C161</f>
        <v>3810575</v>
      </c>
      <c r="D160" s="14">
        <f>D161</f>
        <v>4628365.9000000004</v>
      </c>
      <c r="E160" s="73">
        <f t="shared" si="30"/>
        <v>121.46108920569732</v>
      </c>
      <c r="F160" s="14">
        <f t="shared" si="31"/>
        <v>817790.90000000037</v>
      </c>
      <c r="G160" s="14">
        <f>G161</f>
        <v>2754566.19</v>
      </c>
      <c r="H160" s="73">
        <f t="shared" si="25"/>
        <v>168.02521997120715</v>
      </c>
      <c r="I160" s="14">
        <f t="shared" si="32"/>
        <v>1873799.7100000004</v>
      </c>
      <c r="J160" s="81">
        <f t="shared" si="24"/>
        <v>18.7</v>
      </c>
    </row>
    <row r="161" spans="1:10" ht="51" customHeight="1" x14ac:dyDescent="0.3">
      <c r="A161" s="11">
        <v>50110000</v>
      </c>
      <c r="B161" s="37" t="s">
        <v>80</v>
      </c>
      <c r="C161" s="19">
        <v>3810575</v>
      </c>
      <c r="D161" s="19">
        <v>4628365.9000000004</v>
      </c>
      <c r="E161" s="74">
        <f t="shared" si="30"/>
        <v>121.46108920569732</v>
      </c>
      <c r="F161" s="16">
        <f t="shared" si="31"/>
        <v>817790.90000000037</v>
      </c>
      <c r="G161" s="19">
        <v>2754566.19</v>
      </c>
      <c r="H161" s="74">
        <f t="shared" si="25"/>
        <v>168.02521997120715</v>
      </c>
      <c r="I161" s="16">
        <f t="shared" si="32"/>
        <v>1873799.7100000004</v>
      </c>
      <c r="J161" s="81">
        <f t="shared" si="24"/>
        <v>18.7</v>
      </c>
    </row>
    <row r="162" spans="1:10" s="96" customFormat="1" ht="23.25" x14ac:dyDescent="0.3">
      <c r="A162" s="110" t="s">
        <v>126</v>
      </c>
      <c r="B162" s="111"/>
      <c r="C162" s="93">
        <f>C127+C139+C160+C148</f>
        <v>36633180.490000002</v>
      </c>
      <c r="D162" s="93">
        <f>D127+D139+D160+D148</f>
        <v>24693649.390000001</v>
      </c>
      <c r="E162" s="94">
        <f>IF(C162=0,0,D162/C162*100)</f>
        <v>67.407877393394187</v>
      </c>
      <c r="F162" s="93">
        <f>D162-C162</f>
        <v>-11939531.100000001</v>
      </c>
      <c r="G162" s="93">
        <f>G127+G139+G160+G148</f>
        <v>13950079.529999999</v>
      </c>
      <c r="H162" s="94">
        <f t="shared" si="25"/>
        <v>177.01439864120977</v>
      </c>
      <c r="I162" s="93">
        <f>D162-G162</f>
        <v>10743569.860000001</v>
      </c>
      <c r="J162" s="95">
        <f t="shared" si="24"/>
        <v>100</v>
      </c>
    </row>
    <row r="163" spans="1:10" s="96" customFormat="1" ht="23.25" x14ac:dyDescent="0.3">
      <c r="A163" s="110" t="s">
        <v>87</v>
      </c>
      <c r="B163" s="111"/>
      <c r="C163" s="93">
        <f>C162+C156</f>
        <v>40594157.490000002</v>
      </c>
      <c r="D163" s="93">
        <f>D162+D156</f>
        <v>24693649.390000001</v>
      </c>
      <c r="E163" s="94">
        <f>IF(C163=0,0,D163/C163*100)</f>
        <v>60.830550297990669</v>
      </c>
      <c r="F163" s="93">
        <f>D163-C163</f>
        <v>-15900508.100000001</v>
      </c>
      <c r="G163" s="93">
        <f>G162+G156</f>
        <v>13950079.529999999</v>
      </c>
      <c r="H163" s="94">
        <f t="shared" si="25"/>
        <v>177.01439864120977</v>
      </c>
      <c r="I163" s="93">
        <f>D163-G163</f>
        <v>10743569.860000001</v>
      </c>
      <c r="J163" s="95"/>
    </row>
    <row r="164" spans="1:10" s="88" customFormat="1" ht="23.25" x14ac:dyDescent="0.3">
      <c r="A164" s="106" t="s">
        <v>88</v>
      </c>
      <c r="B164" s="107"/>
      <c r="C164" s="97">
        <f>C162+C124</f>
        <v>227802018.49000001</v>
      </c>
      <c r="D164" s="97">
        <f>D162+D124</f>
        <v>226543766.51999998</v>
      </c>
      <c r="E164" s="98">
        <f>IF(C164=0,0,D164/C164*100)</f>
        <v>99.447655478059232</v>
      </c>
      <c r="F164" s="97">
        <f>D164-C164</f>
        <v>-1258251.9700000286</v>
      </c>
      <c r="G164" s="97">
        <f>G162+G124</f>
        <v>154062652.26000002</v>
      </c>
      <c r="H164" s="98">
        <f t="shared" si="25"/>
        <v>147.04651854083301</v>
      </c>
      <c r="I164" s="97">
        <f>D164-G164</f>
        <v>72481114.259999961</v>
      </c>
      <c r="J164" s="87"/>
    </row>
    <row r="165" spans="1:10" s="88" customFormat="1" ht="23.25" x14ac:dyDescent="0.3">
      <c r="A165" s="106" t="s">
        <v>89</v>
      </c>
      <c r="B165" s="107"/>
      <c r="C165" s="97">
        <f>C163+C125</f>
        <v>396473026.49000001</v>
      </c>
      <c r="D165" s="97">
        <f>D163+D125</f>
        <v>388265461.61000001</v>
      </c>
      <c r="E165" s="98">
        <f>IF(C165=0,0,D165/C165*100)</f>
        <v>97.929855417236809</v>
      </c>
      <c r="F165" s="97">
        <f>D165-C165</f>
        <v>-8207564.8799999952</v>
      </c>
      <c r="G165" s="97">
        <f>G163+G125</f>
        <v>299375266.13999999</v>
      </c>
      <c r="H165" s="98">
        <f t="shared" si="25"/>
        <v>129.69189693460893</v>
      </c>
      <c r="I165" s="97">
        <f>D165-G165</f>
        <v>88890195.470000029</v>
      </c>
      <c r="J165" s="87"/>
    </row>
    <row r="166" spans="1:10" ht="54.75" customHeight="1" x14ac:dyDescent="0.4">
      <c r="A166" s="23"/>
      <c r="B166" s="24" t="s">
        <v>169</v>
      </c>
      <c r="C166" s="25"/>
      <c r="D166" s="25"/>
      <c r="E166" s="26"/>
      <c r="F166" s="26" t="s">
        <v>170</v>
      </c>
      <c r="H166" s="56"/>
      <c r="I166" s="23"/>
      <c r="J166" s="79">
        <f>(D64/D164)*100</f>
        <v>18.178787879543908</v>
      </c>
    </row>
    <row r="167" spans="1:10" ht="27" x14ac:dyDescent="0.3">
      <c r="B167" s="59" t="s">
        <v>112</v>
      </c>
      <c r="G167" s="83"/>
    </row>
    <row r="170" spans="1:10" ht="30.75" x14ac:dyDescent="0.45">
      <c r="B170" s="24" t="s">
        <v>93</v>
      </c>
      <c r="C170" s="25"/>
      <c r="D170" s="25"/>
      <c r="E170" s="26"/>
      <c r="F170" s="26" t="s">
        <v>94</v>
      </c>
      <c r="H170" s="40" t="s">
        <v>95</v>
      </c>
    </row>
    <row r="171" spans="1:10" x14ac:dyDescent="0.3">
      <c r="H171" s="39"/>
    </row>
    <row r="172" spans="1:10" x14ac:dyDescent="0.3">
      <c r="H172" s="39"/>
    </row>
    <row r="173" spans="1:10" x14ac:dyDescent="0.3">
      <c r="H173" s="39"/>
    </row>
    <row r="174" spans="1:10" x14ac:dyDescent="0.3">
      <c r="H174" s="39"/>
    </row>
    <row r="175" spans="1:10" ht="30.75" x14ac:dyDescent="0.45">
      <c r="B175" s="24" t="s">
        <v>169</v>
      </c>
      <c r="C175" s="25"/>
      <c r="D175" s="25"/>
      <c r="E175" s="26"/>
      <c r="F175" s="26" t="s">
        <v>170</v>
      </c>
      <c r="H175" s="40" t="s">
        <v>96</v>
      </c>
    </row>
    <row r="893" spans="1:4" x14ac:dyDescent="0.3">
      <c r="A893" s="49"/>
      <c r="B893" s="49"/>
      <c r="C893" s="49"/>
      <c r="D893" s="50"/>
    </row>
    <row r="896" spans="1:4" x14ac:dyDescent="0.3">
      <c r="A896" s="49"/>
      <c r="B896" s="49"/>
      <c r="C896" s="49"/>
      <c r="D896" s="50"/>
    </row>
    <row r="899" spans="1:4" x14ac:dyDescent="0.3">
      <c r="A899" s="49"/>
      <c r="B899" s="49"/>
      <c r="C899" s="49"/>
      <c r="D899" s="50"/>
    </row>
    <row r="902" spans="1:4" x14ac:dyDescent="0.3">
      <c r="A902" s="49"/>
      <c r="B902" s="49"/>
      <c r="C902" s="49"/>
      <c r="D902" s="50"/>
    </row>
    <row r="905" spans="1:4" x14ac:dyDescent="0.3">
      <c r="A905" s="49"/>
      <c r="B905" s="49"/>
      <c r="C905" s="49"/>
      <c r="D905" s="50"/>
    </row>
    <row r="908" spans="1:4" x14ac:dyDescent="0.3">
      <c r="A908" s="49"/>
      <c r="B908" s="49"/>
      <c r="C908" s="49"/>
      <c r="D908" s="50"/>
    </row>
    <row r="911" spans="1:4" x14ac:dyDescent="0.3">
      <c r="A911" s="49"/>
      <c r="B911" s="49"/>
      <c r="C911" s="49"/>
      <c r="D911" s="50"/>
    </row>
    <row r="914" spans="1:4" x14ac:dyDescent="0.3">
      <c r="A914" s="49"/>
      <c r="B914" s="49"/>
      <c r="C914" s="49"/>
      <c r="D914" s="50"/>
    </row>
    <row r="917" spans="1:4" x14ac:dyDescent="0.3">
      <c r="A917" s="49"/>
      <c r="B917" s="49"/>
      <c r="C917" s="49"/>
      <c r="D917" s="50"/>
    </row>
    <row r="920" spans="1:4" x14ac:dyDescent="0.3">
      <c r="A920" s="49"/>
      <c r="B920" s="49"/>
      <c r="C920" s="49"/>
      <c r="D920" s="50"/>
    </row>
  </sheetData>
  <mergeCells count="12">
    <mergeCell ref="G1:I1"/>
    <mergeCell ref="A6:I6"/>
    <mergeCell ref="A2:I2"/>
    <mergeCell ref="K146:N147"/>
    <mergeCell ref="A165:B165"/>
    <mergeCell ref="A124:B124"/>
    <mergeCell ref="A125:B125"/>
    <mergeCell ref="A126:I126"/>
    <mergeCell ref="A164:B164"/>
    <mergeCell ref="A163:B163"/>
    <mergeCell ref="A162:B162"/>
    <mergeCell ref="A148:B148"/>
  </mergeCells>
  <phoneticPr fontId="4" type="noConversion"/>
  <conditionalFormatting sqref="J127 J18:J78 J131:J139 J142:J162 J80:J125">
    <cfRule type="cellIs" dxfId="4" priority="4" stopIfTrue="1" operator="lessThan">
      <formula>3</formula>
    </cfRule>
  </conditionalFormatting>
  <conditionalFormatting sqref="J7:J17">
    <cfRule type="cellIs" dxfId="3" priority="5" stopIfTrue="1" operator="lessThan">
      <formula>3</formula>
    </cfRule>
  </conditionalFormatting>
  <conditionalFormatting sqref="J128:J130">
    <cfRule type="cellIs" dxfId="2" priority="3" stopIfTrue="1" operator="lessThan">
      <formula>3</formula>
    </cfRule>
  </conditionalFormatting>
  <conditionalFormatting sqref="J140:J141">
    <cfRule type="cellIs" dxfId="1" priority="2" stopIfTrue="1" operator="lessThan">
      <formula>3</formula>
    </cfRule>
  </conditionalFormatting>
  <conditionalFormatting sqref="J79">
    <cfRule type="cellIs" dxfId="0" priority="1" stopIfTrue="1" operator="lessThan">
      <formula>3</formula>
    </cfRule>
  </conditionalFormatting>
  <printOptions horizontalCentered="1"/>
  <pageMargins left="0.39370078740157483" right="0.39370078740157483" top="0.19685039370078741" bottom="0.19685039370078741" header="0" footer="0"/>
  <pageSetup paperSize="9" scale="28"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Лист1</vt:lpstr>
      <vt:lpstr>Лист1!Область_друку</vt:lpstr>
    </vt:vector>
  </TitlesOfParts>
  <Company>MoBIL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User</cp:lastModifiedBy>
  <cp:lastPrinted>2019-10-04T11:35:04Z</cp:lastPrinted>
  <dcterms:created xsi:type="dcterms:W3CDTF">2015-03-17T09:12:19Z</dcterms:created>
  <dcterms:modified xsi:type="dcterms:W3CDTF">2019-11-18T11:57:58Z</dcterms:modified>
</cp:coreProperties>
</file>